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014" documentId="120_S{2AC9BD13-BADA-5192-A53E-5A8FF88502F6}" xr6:coauthVersionLast="47" xr6:coauthVersionMax="47" xr10:uidLastSave="{ACF69C05-9D45-4599-8F92-B2416684D491}"/>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11" i="1"/>
  <c r="G11" i="1"/>
  <c r="I11" i="1"/>
  <c r="J11" i="1"/>
  <c r="L11" i="1"/>
  <c r="B12" i="1"/>
  <c r="G12" i="1"/>
  <c r="I12" i="1"/>
  <c r="J12" i="1"/>
  <c r="L12" i="1"/>
  <c r="B13" i="1"/>
  <c r="G13" i="1"/>
  <c r="I13" i="1"/>
  <c r="J13" i="1"/>
  <c r="L1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G2" i="5"/>
  <c r="L3" i="1"/>
  <c r="L4" i="1"/>
  <c r="L5" i="1"/>
  <c r="L6" i="1"/>
  <c r="L7" i="1"/>
  <c r="L8" i="1"/>
  <c r="L9" i="1"/>
  <c r="L10" i="1"/>
  <c r="J3" i="1"/>
  <c r="J4" i="1"/>
  <c r="J5" i="1"/>
  <c r="J6" i="1"/>
  <c r="J7" i="1"/>
  <c r="J8" i="1"/>
  <c r="J9" i="1"/>
  <c r="J10" i="1"/>
  <c r="I3" i="1"/>
  <c r="I4" i="1"/>
  <c r="I5" i="1"/>
  <c r="I6" i="1"/>
  <c r="I7" i="1"/>
  <c r="I8" i="1"/>
  <c r="I9" i="1"/>
  <c r="I10" i="1"/>
  <c r="G3" i="1"/>
  <c r="G4" i="1"/>
  <c r="G5" i="1"/>
  <c r="G6" i="1"/>
  <c r="G7" i="1"/>
  <c r="G8" i="1"/>
  <c r="G9" i="1"/>
  <c r="G10" i="1"/>
  <c r="B3" i="1"/>
  <c r="B4" i="1"/>
  <c r="B5" i="1"/>
  <c r="B6" i="1"/>
  <c r="B7" i="1"/>
  <c r="B8" i="1"/>
  <c r="B9" i="1"/>
  <c r="B10"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<sst xmlns="http://schemas.openxmlformats.org/spreadsheetml/2006/main" count="180318" uniqueCount="39143">
  <si>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</si>
  <si>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</si>
  <si>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</si>
  <si>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</si>
  <si>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</si>
  <si>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</si>
  <si>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</si>
  <si>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</si>
  <si>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</si>
  <si>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</si>
  <si>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</si>
  <si>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</si>
  <si>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</si>
  <si>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</si>
  <si>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</si>
  <si>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</si>
  <si>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</si>
  <si>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</si>
  <si>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</si>
  <si>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</si>
  <si>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</si>
  <si>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</si>
  <si>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</si>
  <si>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</si>
  <si>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</si>
  <si>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</si>
  <si>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</si>
  <si>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</si>
  <si>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</si>
  <si>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</si>
  <si>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</si>
  <si>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</si>
  <si>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</si>
  <si>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</si>
  <si>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</si>
  <si>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</si>
  <si>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</si>
  <si>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</si>
  <si>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</si>
  <si>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</si>
  <si>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</si>
  <si>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</si>
  <si>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</si>
  <si>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</si>
  <si>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</si>
  <si>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</si>
  <si>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</si>
  <si>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</si>
  <si>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</si>
  <si>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</si>
  <si>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</si>
  <si>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</si>
  <si>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</si>
  <si>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</si>
  <si>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</si>
  <si>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</si>
  <si>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</si>
  <si>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</si>
  <si>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</si>
  <si>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</si>
  <si>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</si>
  <si>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</si>
  <si>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</si>
  <si>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</si>
  <si>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</si>
  <si>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</si>
  <si>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</si>
  <si>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</si>
  <si>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</si>
  <si>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</si>
  <si>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</si>
  <si>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</si>
  <si>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</si>
  <si>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</si>
  <si>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</si>
  <si>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</si>
  <si>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</si>
  <si>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</si>
  <si>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</si>
  <si>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</si>
  <si>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</si>
  <si>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</si>
  <si>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</si>
  <si>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</si>
  <si>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</si>
  <si>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</si>
  <si>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</si>
  <si>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</si>
  <si>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</si>
  <si>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</si>
  <si>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</si>
  <si>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</si>
  <si>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</si>
  <si>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</si>
  <si>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</si>
  <si>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</si>
  <si>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</si>
  <si>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</si>
  <si>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</si>
  <si>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</si>
  <si>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</si>
  <si>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</si>
  <si>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</si>
  <si>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</si>
  <si>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</si>
  <si>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</si>
  <si>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</si>
  <si>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</si>
  <si>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</si>
  <si>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</si>
  <si>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</si>
  <si>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</si>
  <si>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</si>
  <si>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</si>
  <si>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</si>
  <si>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</si>
  <si>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</si>
  <si>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</si>
  <si>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</si>
  <si>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</si>
  <si>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</si>
  <si>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</si>
  <si>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</si>
  <si>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</si>
  <si>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</si>
  <si>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</si>
  <si>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</si>
  <si>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</si>
  <si>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</si>
  <si>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</si>
  <si>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</si>
  <si>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</si>
  <si>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</si>
  <si>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</si>
  <si>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</si>
  <si>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</si>
  <si>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</si>
  <si>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</si>
  <si>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</si>
  <si>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</si>
  <si>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</si>
  <si>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</si>
  <si>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</si>
  <si>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</si>
  <si>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</si>
  <si>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</si>
  <si>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</si>
  <si>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</si>
  <si>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</si>
  <si>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</si>
  <si>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</si>
  <si>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</si>
  <si>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</si>
  <si>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</si>
  <si>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</si>
  <si>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</si>
  <si>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</si>
  <si>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</si>
  <si>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</si>
  <si>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</si>
  <si>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</si>
  <si>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</si>
  <si>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</si>
  <si>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</si>
  <si>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</si>
  <si>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</si>
  <si>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</si>
  <si>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</si>
  <si>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</si>
  <si>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</si>
  <si>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</si>
  <si>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</si>
  <si>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</si>
  <si>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</si>
  <si>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</si>
  <si>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</si>
  <si>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</si>
  <si>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</si>
  <si>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</si>
  <si>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</si>
  <si>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</si>
  <si>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</si>
  <si>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</si>
  <si>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</si>
  <si>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</si>
  <si>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</si>
  <si>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</si>
  <si>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</si>
  <si>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</si>
  <si>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</si>
  <si>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</si>
  <si>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</si>
  <si>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</si>
  <si>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</si>
  <si>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</si>
  <si>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</si>
  <si>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</si>
  <si>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</si>
  <si>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</si>
  <si>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</si>
  <si>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</si>
  <si>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</si>
  <si>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</si>
  <si>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</si>
  <si>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</si>
  <si>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</si>
  <si>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</si>
  <si>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</si>
  <si>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</si>
  <si>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</si>
  <si>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</si>
  <si>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</si>
  <si>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</si>
  <si>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</si>
  <si>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</si>
  <si>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</si>
  <si>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</si>
  <si>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</si>
  <si>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</si>
  <si>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</si>
  <si>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</si>
  <si>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</si>
  <si>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</si>
  <si>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</si>
  <si>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</si>
  <si>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</si>
  <si>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</si>
  <si>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</si>
  <si>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</si>
  <si>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</si>
  <si>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</si>
  <si>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</si>
  <si>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</si>
  <si>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</si>
  <si>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</si>
  <si>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</si>
  <si>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</si>
  <si>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</si>
  <si>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</si>
  <si>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</si>
  <si>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</si>
  <si>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</si>
  <si>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</si>
  <si>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</si>
  <si>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</si>
  <si>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</si>
  <si>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</si>
  <si>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</si>
  <si>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</si>
  <si>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</si>
  <si>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</si>
  <si>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</si>
  <si>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</si>
  <si>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</si>
  <si>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</si>
  <si>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</si>
  <si>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</si>
  <si>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</si>
  <si>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</si>
  <si>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</si>
  <si>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</si>
  <si>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</si>
  <si>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</si>
  <si>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</si>
  <si>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</si>
  <si>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</si>
  <si>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</si>
  <si>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</si>
  <si>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</si>
  <si>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</si>
  <si>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</si>
  <si>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</si>
  <si>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</si>
  <si>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</si>
  <si>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</si>
  <si>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</si>
  <si>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</si>
  <si>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</si>
  <si>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</si>
  <si>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</si>
  <si>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</si>
  <si>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</si>
  <si>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</si>
  <si>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</si>
  <si>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</si>
  <si>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</si>
  <si>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</si>
  <si>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</si>
  <si>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</si>
  <si>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</si>
  <si>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</si>
  <si>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</si>
  <si>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</si>
  <si>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</si>
  <si>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</si>
  <si>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</si>
  <si>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</si>
  <si>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</si>
  <si>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</si>
  <si>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</si>
  <si>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</si>
  <si>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</si>
  <si>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</si>
  <si>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</si>
  <si>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</si>
  <si>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</si>
  <si>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</si>
  <si>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</si>
  <si>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</si>
  <si>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</si>
  <si>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</si>
  <si>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</si>
  <si>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</si>
  <si>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</si>
  <si>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</si>
  <si>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</si>
  <si>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</si>
  <si>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</si>
  <si>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</si>
  <si>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</si>
  <si>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</si>
  <si>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</si>
  <si>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</si>
  <si>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</si>
  <si>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</si>
  <si>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</si>
  <si>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</si>
  <si>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</si>
  <si>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</si>
  <si>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</si>
  <si>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</si>
  <si>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</si>
  <si>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</si>
  <si>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</si>
  <si>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</si>
  <si>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</si>
  <si>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</si>
  <si>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</si>
  <si>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</si>
  <si>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</si>
  <si>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</si>
  <si>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</si>
  <si>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</si>
  <si>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</si>
  <si>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</si>
  <si>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</si>
  <si>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</si>
  <si>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</si>
  <si>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</si>
  <si>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</si>
  <si>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</si>
  <si>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</si>
  <si>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</si>
  <si>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</si>
  <si>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</si>
  <si>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</si>
  <si>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</si>
  <si>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</si>
  <si>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</si>
  <si>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</si>
  <si>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</si>
  <si>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</si>
  <si>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</si>
  <si>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</si>
  <si>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</si>
  <si>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</si>
  <si>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</si>
  <si>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</si>
  <si>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</si>
  <si>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</si>
  <si>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</si>
  <si>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</si>
  <si>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</si>
  <si>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</si>
  <si>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</si>
  <si>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</si>
  <si>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</si>
  <si>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</si>
  <si>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</si>
  <si>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</si>
  <si>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</si>
  <si>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</si>
  <si>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</si>
  <si>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</si>
  <si>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</si>
  <si>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</si>
  <si>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</si>
  <si>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</si>
  <si>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</si>
  <si>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</si>
  <si>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</si>
  <si>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</si>
  <si>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</si>
  <si>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</si>
  <si>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</si>
  <si>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</si>
  <si>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</si>
  <si>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</si>
  <si>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</si>
  <si>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</si>
  <si>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</si>
  <si>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</si>
  <si>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</si>
  <si>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</si>
  <si>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</si>
  <si>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</si>
  <si>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</si>
  <si>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</si>
  <si>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</si>
  <si>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</si>
  <si>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</si>
  <si>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</si>
  <si>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</si>
  <si>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</si>
  <si>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</si>
  <si>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</si>
  <si>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</si>
  <si>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</si>
  <si>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</si>
  <si>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</si>
  <si>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</si>
  <si>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</si>
  <si>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</si>
  <si>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</si>
  <si>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</si>
  <si>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</si>
  <si>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</si>
  <si>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</si>
  <si>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</si>
  <si>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</si>
  <si>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</si>
  <si>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</si>
  <si>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</si>
  <si>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</si>
  <si>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</si>
  <si>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</si>
  <si>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</si>
  <si>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</si>
  <si>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</si>
  <si>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</si>
  <si>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</si>
  <si>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</si>
  <si>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</si>
  <si>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</si>
  <si>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</si>
  <si>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</si>
  <si>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</si>
  <si>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</si>
  <si>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</si>
  <si>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</si>
  <si>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</si>
  <si>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</si>
  <si>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</si>
  <si>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</si>
  <si>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</si>
  <si>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</si>
  <si>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</si>
  <si>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</si>
  <si>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</si>
  <si>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</si>
  <si>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</si>
  <si>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</si>
  <si>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</si>
  <si>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</si>
  <si>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</si>
  <si>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</si>
  <si>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</si>
  <si>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</si>
  <si>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</si>
  <si>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</si>
  <si>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</si>
  <si>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</si>
  <si>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</si>
  <si>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</si>
  <si>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</si>
  <si>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</si>
  <si>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</si>
  <si>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</si>
  <si>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</si>
  <si>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</si>
  <si>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</si>
  <si>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</si>
  <si>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</si>
  <si>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</si>
  <si>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</si>
  <si>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</si>
  <si>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</si>
  <si>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</si>
  <si>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</si>
  <si>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</si>
  <si>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</si>
  <si>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</si>
  <si>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</si>
  <si>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</si>
  <si>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</si>
  <si>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</si>
  <si>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</si>
  <si>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</si>
  <si>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</si>
  <si>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</si>
  <si>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</si>
  <si>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</si>
  <si>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</si>
  <si>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</si>
  <si>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</si>
  <si>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</si>
  <si>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</si>
  <si>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</si>
  <si>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</si>
  <si>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</si>
  <si>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</si>
  <si>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</si>
  <si>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</si>
  <si>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</si>
  <si>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</si>
  <si>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</si>
  <si>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</si>
  <si>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</si>
  <si>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</si>
  <si>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</si>
  <si>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</si>
  <si>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</si>
  <si>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</si>
  <si>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</si>
  <si>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</si>
  <si>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</si>
  <si>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</si>
  <si>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</si>
  <si>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</si>
  <si>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</si>
  <si>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</si>
  <si>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</si>
  <si>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</si>
  <si>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</si>
  <si>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</si>
  <si>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</si>
  <si>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</si>
  <si>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</si>
  <si>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</si>
  <si>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</si>
  <si>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</si>
  <si>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</si>
  <si>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</si>
  <si>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</si>
  <si>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</si>
  <si>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</si>
  <si>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</si>
  <si>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</si>
  <si>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</si>
  <si>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</si>
  <si>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</si>
  <si>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</si>
  <si>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</si>
  <si>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</si>
  <si>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</si>
  <si>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</si>
  <si>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</si>
  <si>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</si>
  <si>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</si>
  <si>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</si>
  <si>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</si>
  <si>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</si>
  <si>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</si>
  <si>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</si>
  <si>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</si>
  <si>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</si>
  <si>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</si>
  <si>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</si>
  <si>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</si>
  <si>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</si>
  <si>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</si>
  <si>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</si>
  <si>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</si>
  <si>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</si>
  <si>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</si>
  <si>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</si>
  <si>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</si>
  <si>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</si>
  <si>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</si>
  <si>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</si>
  <si>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</si>
  <si>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</si>
  <si>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</si>
  <si>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</si>
  <si>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</si>
  <si>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</si>
  <si>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</si>
  <si>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</si>
  <si>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</si>
  <si>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</si>
  <si>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</si>
  <si>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</si>
  <si>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</si>
  <si>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</si>
  <si>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</si>
  <si>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</si>
  <si>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</si>
  <si>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</si>
  <si>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</si>
  <si>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</si>
  <si>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</si>
  <si>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</si>
  <si>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</si>
  <si>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</si>
  <si>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</si>
  <si>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</si>
  <si>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</si>
  <si>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</si>
  <si>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</si>
  <si>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</si>
  <si>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</si>
  <si>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</si>
  <si>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</si>
  <si>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</si>
  <si>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</si>
  <si>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</si>
  <si>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</si>
  <si>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</si>
  <si>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</si>
  <si>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</si>
  <si>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</si>
  <si>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</si>
  <si>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</si>
  <si>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</si>
  <si>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</si>
  <si>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</si>
  <si>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</si>
  <si>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</si>
  <si>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</si>
  <si>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</si>
  <si>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</si>
  <si>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</si>
  <si>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</si>
  <si>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</si>
  <si>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</si>
  <si>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</si>
  <si>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</si>
  <si>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</si>
  <si>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</si>
  <si>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</si>
  <si>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</si>
  <si>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</si>
  <si>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</si>
  <si>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</si>
  <si>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</si>
  <si>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</si>
  <si>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</si>
  <si>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</si>
  <si>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</si>
  <si>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</si>
  <si>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</si>
  <si>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</si>
  <si>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</si>
  <si>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</si>
  <si>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</si>
  <si>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</si>
  <si>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</si>
  <si>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</si>
  <si>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</si>
  <si>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</si>
  <si>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</si>
  <si>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</si>
  <si>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</si>
  <si>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</si>
  <si>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</si>
  <si>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</si>
  <si>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</si>
  <si>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</si>
  <si>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</si>
  <si>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</si>
  <si>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</si>
  <si>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</si>
  <si>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</si>
  <si>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</si>
  <si>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</si>
  <si>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</si>
  <si>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</si>
  <si>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</si>
  <si>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</si>
  <si>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</si>
  <si>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</si>
  <si>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</si>
  <si>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</si>
  <si>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</si>
  <si>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</si>
  <si>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</si>
  <si>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</si>
  <si>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</si>
  <si>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</si>
  <si>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</si>
  <si>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</si>
  <si>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</si>
  <si>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</si>
  <si>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</si>
  <si>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</si>
  <si>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</si>
  <si>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</si>
  <si>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</si>
  <si>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</si>
  <si>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</si>
  <si>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</si>
  <si>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</si>
  <si>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</si>
  <si>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</si>
  <si>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</si>
  <si>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</si>
  <si>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</si>
  <si>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</si>
  <si>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</si>
  <si>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</si>
  <si>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</si>
  <si>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</si>
  <si>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</si>
  <si>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</si>
  <si>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</si>
  <si>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</si>
  <si>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</si>
  <si>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</si>
  <si>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</si>
  <si>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</si>
  <si>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</si>
  <si>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</si>
  <si>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</si>
  <si>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</si>
  <si>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</si>
  <si>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</si>
  <si>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</si>
  <si>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</si>
  <si>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</si>
  <si>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</si>
  <si>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</si>
  <si>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</si>
  <si>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</si>
  <si>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</si>
  <si>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</si>
  <si>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</si>
  <si>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</si>
  <si>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</si>
  <si>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</si>
  <si>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</si>
  <si>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</si>
  <si>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</si>
  <si>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</si>
  <si>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</si>
  <si>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</si>
  <si>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</si>
  <si>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</si>
  <si>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</si>
  <si>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</si>
  <si>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</si>
  <si>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</si>
  <si>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</si>
  <si>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</si>
  <si>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</si>
  <si>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</si>
  <si>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</si>
  <si>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</si>
  <si>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</si>
  <si>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</si>
  <si>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</si>
  <si>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</si>
  <si>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</si>
  <si>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</si>
  <si>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</si>
  <si>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</si>
  <si>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</si>
  <si>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</si>
  <si>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</si>
  <si>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</si>
  <si>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</si>
  <si>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</si>
  <si>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</si>
  <si>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</si>
  <si>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</si>
  <si>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</si>
  <si>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</si>
  <si>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</si>
  <si>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</si>
  <si>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</si>
  <si>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</si>
  <si>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</si>
  <si>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</si>
  <si>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</si>
  <si>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</si>
  <si>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</si>
  <si>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</si>
  <si>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</si>
  <si>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</si>
  <si>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</si>
  <si>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</si>
  <si>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</si>
  <si>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</si>
  <si>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</si>
  <si>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</si>
  <si>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</si>
  <si>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</si>
  <si>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</si>
  <si>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</si>
  <si>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</si>
  <si>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</si>
  <si>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</si>
  <si>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</si>
  <si>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</si>
  <si>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</si>
  <si>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</si>
  <si>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</si>
  <si>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</si>
  <si>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</si>
  <si>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</si>
  <si>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</si>
  <si>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</si>
  <si>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</si>
  <si>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</si>
  <si>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</si>
  <si>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</si>
  <si>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</si>
  <si>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</si>
  <si>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</si>
  <si>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</si>
  <si>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</si>
  <si>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</si>
  <si>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</si>
  <si>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</si>
  <si>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</si>
  <si>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</si>
  <si>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</si>
  <si>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</si>
  <si>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</si>
  <si>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</si>
  <si>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</si>
  <si>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</si>
  <si>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</si>
  <si>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</si>
  <si>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</si>
  <si>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</si>
  <si>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</si>
  <si>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</si>
  <si>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</si>
  <si>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</si>
  <si>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</si>
  <si>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</si>
  <si>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</si>
  <si>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</si>
  <si>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</si>
  <si>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</si>
  <si>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</si>
  <si>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</si>
  <si>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</si>
  <si>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</si>
  <si>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</si>
  <si>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</si>
  <si>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</si>
  <si>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</si>
  <si>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</si>
  <si>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</si>
  <si>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</si>
  <si>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</si>
  <si>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</si>
  <si>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</si>
  <si>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</si>
  <si>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</si>
  <si>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</si>
  <si>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</si>
  <si>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</si>
  <si>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</si>
  <si>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</si>
  <si>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</si>
  <si>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</si>
  <si>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</si>
  <si>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</si>
  <si>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</si>
  <si>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</si>
  <si>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</si>
  <si>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</si>
  <si>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</si>
  <si>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</si>
  <si>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</si>
  <si>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</si>
  <si>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</si>
  <si>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</si>
  <si>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</si>
  <si>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</si>
  <si>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</si>
  <si>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</si>
  <si>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</si>
  <si>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</si>
  <si>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</si>
  <si>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</si>
  <si>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</si>
  <si>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</si>
  <si>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</si>
  <si>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</si>
  <si>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</si>
  <si>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</si>
  <si>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</si>
  <si>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</si>
  <si>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</si>
  <si>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</si>
  <si>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</si>
  <si>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</si>
  <si>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</si>
  <si>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</si>
  <si>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</si>
  <si>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</si>
  <si>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</si>
  <si>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</si>
  <si>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</si>
  <si>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</si>
  <si>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</si>
  <si>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</si>
  <si>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</si>
  <si>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</si>
  <si>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</si>
  <si>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</si>
  <si>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</si>
  <si>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</si>
  <si>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</si>
  <si>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</si>
  <si>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</si>
  <si>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</si>
  <si>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</si>
  <si>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</si>
  <si>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</si>
  <si>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</si>
  <si>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</si>
  <si>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</si>
  <si>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</si>
  <si>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</si>
  <si>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</si>
  <si>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</si>
  <si>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</si>
  <si>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</si>
  <si>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</si>
  <si>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</si>
  <si>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</si>
  <si>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</si>
  <si>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</si>
  <si>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</si>
  <si>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</si>
  <si>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</si>
  <si>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</si>
  <si>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</si>
  <si>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</si>
  <si>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</si>
  <si>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</si>
  <si>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</si>
  <si>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</si>
  <si>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</si>
  <si>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</si>
  <si>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</si>
  <si>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</si>
  <si>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</si>
  <si>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</si>
  <si>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</si>
  <si>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</si>
  <si>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</si>
  <si>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</si>
  <si>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</si>
  <si>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</si>
  <si>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</si>
  <si>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</si>
  <si>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</si>
  <si>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</si>
  <si>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</si>
  <si>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</si>
  <si>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</si>
  <si>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</si>
  <si>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</si>
  <si>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</si>
  <si>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</si>
  <si>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</si>
  <si>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</si>
  <si>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</si>
  <si>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</si>
  <si>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</si>
  <si>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</si>
  <si>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</si>
  <si>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</si>
  <si>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</si>
  <si>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</si>
  <si>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</si>
  <si>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</si>
  <si>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</si>
  <si>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</si>
  <si>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</si>
  <si>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</si>
  <si>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</si>
  <si>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</si>
  <si>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</si>
  <si>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</si>
  <si>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</si>
  <si>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</si>
  <si>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</si>
  <si>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</si>
  <si>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</si>
  <si>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</si>
  <si>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</si>
  <si>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</si>
  <si>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</si>
  <si>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</si>
  <si>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</si>
  <si>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</si>
  <si>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</si>
  <si>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</si>
  <si>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</si>
  <si>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</si>
  <si>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</si>
  <si>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</si>
  <si>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</si>
  <si>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</si>
  <si>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</si>
  <si>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</si>
  <si>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</si>
  <si>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</si>
  <si>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</si>
  <si>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</si>
  <si>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</si>
  <si>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</si>
  <si>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</si>
  <si>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</si>
  <si>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</si>
  <si>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</si>
  <si>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</si>
  <si>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</si>
  <si>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</si>
  <si>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</si>
  <si>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</si>
  <si>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</si>
  <si>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</si>
  <si>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</si>
  <si>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</si>
  <si>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</si>
  <si>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</si>
  <si>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</si>
  <si>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</si>
  <si>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</si>
  <si>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</si>
  <si>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</si>
  <si>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</si>
  <si>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</si>
  <si>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</si>
  <si>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</si>
  <si>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</si>
  <si>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</si>
  <si>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</si>
  <si>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</si>
  <si>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</si>
  <si>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</si>
  <si>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</si>
  <si>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</si>
  <si>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</si>
  <si>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</si>
  <si>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</si>
  <si>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</si>
  <si>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</si>
  <si>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</si>
  <si>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</si>
  <si>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</si>
  <si>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</si>
  <si>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</si>
  <si>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</si>
  <si>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</si>
  <si>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</si>
  <si>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</si>
  <si>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</si>
  <si>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</si>
  <si>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</si>
  <si>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</si>
  <si>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</si>
  <si>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</si>
  <si>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</si>
  <si>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</si>
  <si>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</si>
  <si>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</si>
  <si>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</si>
  <si>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</si>
  <si>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</si>
  <si>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</si>
  <si>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</si>
  <si>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</si>
  <si>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</si>
  <si>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</si>
  <si>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</si>
  <si>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</si>
  <si>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</si>
  <si>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</si>
  <si>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</si>
  <si>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</si>
  <si>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</si>
  <si>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</si>
  <si>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</si>
  <si>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</si>
  <si>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</si>
  <si>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</si>
  <si>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</si>
  <si>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</si>
  <si>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</si>
  <si>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</si>
  <si>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</si>
  <si>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</si>
  <si>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</si>
  <si>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</si>
  <si>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</si>
  <si>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</si>
  <si>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</si>
  <si>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</si>
  <si>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</si>
  <si>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</si>
  <si>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</si>
  <si>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</si>
  <si>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</si>
  <si>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</si>
  <si>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</si>
  <si>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</si>
  <si>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</si>
  <si>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</si>
  <si>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</si>
  <si>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</si>
  <si>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</si>
  <si>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</si>
  <si>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</si>
  <si>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</si>
  <si>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</si>
  <si>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</si>
  <si>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</si>
  <si>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</si>
  <si>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</si>
  <si>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</si>
  <si>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</si>
  <si>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</si>
  <si>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</si>
  <si>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</si>
  <si>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</si>
  <si>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</si>
  <si>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</si>
  <si>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</si>
  <si>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</si>
  <si>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</si>
  <si>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</si>
  <si>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</si>
  <si>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</si>
  <si>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</si>
  <si>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</si>
  <si>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</si>
  <si>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</si>
  <si>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</si>
  <si>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</si>
  <si>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</si>
  <si>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</si>
  <si>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</si>
  <si>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</si>
  <si>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</si>
  <si>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</si>
  <si>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</si>
  <si>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</si>
  <si>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</si>
  <si>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</si>
  <si>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</si>
  <si>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</si>
  <si>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</si>
  <si>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</si>
  <si>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</si>
  <si>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</si>
  <si>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</si>
  <si>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</si>
  <si>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</si>
  <si>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</si>
  <si>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</si>
  <si>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</si>
  <si>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</si>
  <si>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</si>
  <si>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</si>
  <si>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</si>
  <si>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</si>
  <si>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</si>
  <si>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</si>
  <si>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</si>
  <si>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</si>
  <si>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</si>
  <si>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</si>
  <si>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</si>
  <si>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</si>
  <si>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</si>
  <si>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</si>
  <si>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</si>
  <si>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</si>
  <si>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</si>
  <si>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</si>
  <si>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</si>
  <si>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</si>
  <si>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</si>
  <si>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</si>
  <si>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</si>
  <si>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</si>
  <si>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</si>
  <si>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</si>
  <si>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</si>
  <si>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</si>
  <si>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</si>
  <si>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</si>
  <si>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</si>
  <si>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</si>
  <si>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</si>
  <si>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</si>
  <si>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</si>
  <si>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</si>
  <si>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</si>
  <si>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</si>
  <si>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</si>
  <si>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</si>
  <si>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</si>
  <si>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</si>
  <si>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</si>
  <si>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</si>
  <si>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</si>
  <si>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</si>
  <si>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</si>
  <si>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</si>
  <si>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</si>
  <si>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</si>
  <si>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</si>
  <si>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</si>
  <si>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</si>
  <si>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</si>
  <si>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</si>
  <si>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</si>
  <si>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</si>
  <si>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</si>
  <si>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</si>
  <si>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</si>
  <si>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</si>
  <si>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</si>
  <si>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</si>
  <si>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</si>
  <si>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</si>
  <si>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</si>
  <si>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</si>
  <si>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</si>
  <si>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</si>
  <si>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</si>
  <si>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</si>
  <si>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</si>
  <si>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</si>
  <si>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</si>
  <si>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</si>
  <si>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</si>
  <si>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</si>
  <si>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</si>
  <si>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</si>
  <si>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</si>
  <si>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</si>
  <si>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</si>
  <si>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</si>
  <si>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</si>
  <si>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</si>
  <si>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</si>
  <si>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</si>
  <si>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</si>
  <si>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</si>
  <si>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</si>
  <si>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</si>
  <si>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</si>
  <si>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</si>
  <si>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</si>
  <si>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</si>
  <si>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</si>
  <si>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</si>
  <si>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</si>
  <si>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</si>
  <si>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</si>
  <si>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</si>
  <si>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</si>
  <si>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</si>
  <si>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</si>
  <si>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</si>
  <si>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</si>
  <si>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</si>
  <si>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</si>
  <si>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</si>
  <si>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</si>
  <si>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</si>
  <si>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</si>
  <si>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</si>
  <si>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</si>
  <si>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</si>
  <si>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</si>
  <si>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</si>
  <si>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</si>
  <si>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</si>
  <si>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</si>
  <si>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</si>
  <si>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</si>
  <si>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</si>
  <si>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</si>
  <si>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</si>
  <si>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</si>
  <si>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</si>
  <si>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</si>
  <si>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</si>
  <si>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</si>
  <si>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</si>
  <si>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</si>
  <si>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</si>
  <si>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</si>
  <si>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</si>
  <si>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</si>
  <si>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</si>
  <si>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</si>
  <si>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</si>
  <si>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</si>
  <si>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</si>
  <si>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</si>
  <si>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</si>
  <si>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</si>
  <si>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</si>
  <si>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</si>
  <si>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</si>
  <si>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</si>
  <si>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</si>
  <si>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</si>
  <si>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</si>
  <si>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</si>
  <si>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</si>
  <si>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</si>
  <si>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</si>
  <si>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</si>
  <si>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</si>
  <si>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</si>
  <si>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</si>
  <si>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</si>
  <si>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</si>
  <si>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</si>
  <si>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</si>
  <si>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</si>
  <si>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</si>
  <si>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</si>
  <si>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</si>
  <si>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</si>
  <si>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</si>
  <si>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</si>
  <si>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</si>
  <si>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</si>
  <si>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</si>
  <si>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</si>
  <si>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</si>
  <si>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</si>
  <si>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</si>
  <si>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</si>
  <si>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</si>
  <si>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</si>
  <si>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</si>
  <si>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</si>
  <si>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</si>
  <si>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</si>
  <si>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</si>
  <si>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</si>
  <si>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</si>
  <si>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</si>
  <si>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</si>
  <si>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</si>
  <si>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</si>
  <si>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</si>
  <si>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</si>
  <si>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</si>
  <si>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</si>
  <si>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</si>
  <si>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</si>
  <si>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</si>
  <si>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</si>
  <si>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</si>
  <si>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</si>
  <si>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</si>
  <si>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</si>
  <si>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</si>
  <si>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</si>
  <si>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</si>
  <si>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</si>
  <si>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</si>
  <si>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</si>
  <si>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</si>
  <si>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</si>
  <si>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</si>
  <si>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</si>
  <si>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</si>
  <si>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</si>
  <si>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</si>
  <si>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</si>
  <si>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</si>
  <si>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</si>
  <si>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</si>
  <si>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</si>
  <si>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</si>
  <si>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</si>
  <si>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</si>
  <si>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</si>
  <si>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</si>
  <si>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</si>
  <si>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</si>
  <si>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</si>
  <si>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</si>
  <si>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</si>
  <si>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</si>
  <si>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</si>
  <si>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</si>
  <si>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</si>
  <si>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</si>
  <si>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</si>
  <si>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</si>
  <si>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</si>
  <si>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</si>
  <si>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</si>
  <si>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</si>
  <si>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</si>
  <si>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</si>
  <si>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</si>
  <si>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</si>
  <si>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</si>
  <si>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</si>
  <si>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</si>
  <si>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</si>
  <si>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</si>
  <si>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</si>
  <si>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</si>
  <si>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</si>
  <si>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</si>
  <si>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</si>
  <si>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</si>
  <si>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</si>
  <si>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</si>
  <si>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</si>
  <si>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</si>
  <si>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</si>
  <si>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</si>
  <si>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</si>
  <si>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</si>
  <si>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</si>
  <si>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</si>
  <si>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</si>
  <si>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</si>
  <si>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</si>
  <si>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</si>
  <si>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</si>
  <si>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</si>
  <si>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</si>
  <si>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</si>
  <si>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</si>
  <si>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</si>
  <si>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</si>
  <si>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</si>
  <si>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</si>
  <si>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</si>
  <si>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</si>
  <si>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</si>
  <si>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</si>
  <si>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</si>
  <si>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</si>
  <si>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</si>
  <si>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</si>
  <si>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</si>
  <si>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</si>
  <si>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</si>
  <si>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</si>
  <si>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</si>
  <si>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</si>
  <si>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</si>
  <si>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</si>
  <si>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</si>
  <si>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</si>
  <si>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</si>
  <si>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</si>
  <si>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</si>
  <si>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</si>
  <si>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</si>
  <si>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</si>
  <si>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</si>
  <si>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</si>
  <si>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</si>
  <si>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</si>
  <si>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</si>
  <si>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</si>
  <si>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</si>
  <si>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</si>
  <si>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</si>
  <si>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</si>
  <si>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</si>
  <si>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</si>
  <si>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</si>
  <si>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</si>
  <si>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</si>
  <si>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</si>
  <si>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</si>
  <si>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</si>
  <si>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</si>
  <si>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</si>
  <si>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</si>
  <si>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</si>
  <si>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</si>
  <si>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</si>
  <si>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</si>
  <si>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</si>
  <si>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</si>
  <si>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</si>
  <si>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</si>
  <si>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</si>
  <si>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</si>
  <si>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</si>
  <si>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</si>
  <si>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</si>
  <si>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</si>
  <si>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</si>
  <si>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</si>
  <si>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</si>
  <si>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</si>
  <si>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</si>
  <si>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</si>
  <si>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</si>
  <si>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</si>
  <si>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</si>
  <si>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</si>
  <si>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</si>
  <si>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</si>
  <si>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</si>
  <si>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</si>
  <si>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</si>
  <si>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</si>
  <si>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</si>
  <si>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</si>
  <si>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</si>
  <si>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</si>
  <si>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</si>
  <si>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</si>
  <si>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</si>
  <si>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</si>
  <si>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</si>
  <si>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</si>
  <si>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</si>
  <si>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</si>
  <si>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</si>
  <si>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</si>
  <si>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</si>
  <si>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</si>
  <si>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</si>
  <si>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</si>
  <si>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</si>
  <si>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</si>
  <si>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</si>
  <si>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</si>
  <si>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</si>
  <si>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</si>
  <si>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</si>
  <si>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</si>
  <si>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</si>
  <si>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</si>
  <si>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</si>
  <si>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</si>
  <si>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</si>
  <si>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</si>
  <si>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</si>
  <si>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</si>
  <si>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</si>
  <si>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</si>
  <si>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</si>
  <si>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</si>
  <si>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</si>
  <si>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</si>
  <si>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</si>
  <si>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</si>
  <si>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</si>
  <si>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</si>
  <si>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</si>
  <si>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</si>
  <si>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</si>
  <si>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</si>
  <si>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</si>
  <si>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</si>
  <si>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</si>
  <si>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</si>
  <si>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</si>
  <si>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</si>
  <si>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</si>
  <si>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</si>
  <si>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</si>
  <si>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</si>
  <si>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</si>
  <si>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</si>
  <si>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</si>
  <si>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</si>
  <si>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</si>
  <si>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</si>
  <si>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</si>
  <si>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</si>
  <si>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</si>
  <si>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</si>
  <si>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</si>
  <si>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</si>
  <si>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</si>
  <si>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</si>
  <si>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</si>
  <si>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</si>
  <si>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</si>
  <si>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</si>
  <si>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</si>
  <si>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</si>
  <si>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</si>
  <si>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</si>
  <si>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</si>
  <si>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</si>
  <si>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</si>
  <si>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</si>
  <si>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</si>
  <si>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</si>
  <si>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</si>
  <si>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</si>
  <si>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</si>
  <si>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</si>
  <si>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</si>
  <si>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</si>
  <si>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</si>
  <si>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</si>
  <si>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</si>
  <si>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</si>
  <si>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</si>
  <si>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</si>
  <si>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</si>
  <si>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</si>
  <si>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</si>
  <si>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</si>
  <si>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</si>
  <si>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</si>
  <si>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</si>
  <si>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</si>
  <si>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</si>
  <si>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</si>
  <si>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</si>
  <si>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</si>
  <si>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</si>
  <si>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</si>
  <si>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</si>
  <si>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</si>
  <si>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</si>
  <si>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</si>
  <si>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</si>
  <si>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</si>
  <si>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</si>
  <si>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</si>
  <si>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</si>
  <si>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</si>
  <si>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</si>
  <si>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</si>
  <si>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</si>
  <si>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</si>
  <si>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</si>
  <si>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</si>
  <si>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</si>
  <si>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</si>
  <si>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</si>
  <si>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</si>
  <si>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</si>
  <si>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</si>
  <si>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</si>
  <si>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</si>
  <si>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</si>
  <si>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</si>
  <si>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</si>
  <si>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</si>
  <si>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</si>
  <si>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</si>
  <si>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</si>
  <si>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</si>
  <si>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</si>
  <si>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</si>
  <si>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</si>
  <si>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</si>
  <si>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</si>
  <si>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</si>
  <si>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</si>
  <si>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</si>
  <si>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</si>
  <si>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</si>
  <si>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</si>
  <si>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</si>
  <si>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</si>
  <si>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</si>
  <si>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</si>
  <si>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</si>
  <si>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</si>
  <si>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</si>
  <si>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</si>
  <si>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</si>
  <si>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</si>
  <si>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</si>
  <si>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</si>
  <si>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</si>
  <si>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</si>
  <si>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</si>
  <si>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</si>
  <si>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</si>
  <si>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</si>
  <si>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</si>
  <si>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</si>
  <si>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</si>
  <si>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</si>
  <si>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</si>
  <si>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</si>
  <si>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</si>
  <si>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</si>
  <si>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</si>
  <si>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</si>
  <si>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</si>
  <si>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</si>
  <si>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</si>
  <si>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</si>
  <si>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</si>
  <si>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</si>
  <si>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</si>
  <si>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</si>
  <si>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</si>
  <si>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</si>
  <si>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</si>
  <si>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</si>
  <si>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</si>
  <si>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</si>
  <si>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</si>
  <si>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</si>
  <si>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</si>
  <si>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</si>
  <si>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</si>
  <si>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</si>
  <si>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</si>
  <si>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</si>
  <si>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</si>
  <si>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</si>
  <si>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</si>
  <si>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</si>
  <si>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</si>
  <si>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</si>
  <si>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</si>
  <si>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</si>
  <si>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</si>
  <si>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</si>
  <si>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</si>
  <si>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</si>
  <si>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</si>
  <si>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</si>
  <si>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</si>
  <si>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</si>
  <si>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</si>
  <si>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</si>
  <si>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</si>
  <si>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</si>
  <si>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</si>
  <si>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</si>
  <si>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</si>
  <si>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</si>
  <si>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</si>
  <si>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</si>
  <si>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</si>
  <si>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</si>
  <si>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</si>
  <si>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</si>
  <si>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</si>
  <si>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</si>
  <si>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</si>
  <si>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</si>
  <si>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</si>
  <si>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</si>
  <si>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</si>
  <si>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</si>
  <si>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</si>
  <si>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</si>
  <si>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</si>
  <si>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</si>
  <si>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</si>
  <si>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</si>
  <si>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</si>
  <si>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</si>
  <si>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</si>
  <si>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</si>
  <si>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</si>
  <si>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</si>
  <si>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</si>
  <si>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</si>
  <si>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</si>
  <si>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</si>
  <si>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</si>
  <si>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</si>
  <si>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</si>
  <si>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</si>
  <si>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</si>
  <si>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</si>
  <si>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</si>
  <si>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</si>
  <si>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</si>
  <si>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</si>
  <si>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</si>
  <si>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</si>
  <si>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</si>
  <si>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</si>
  <si>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</si>
  <si>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</si>
  <si>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</si>
  <si>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</si>
  <si>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</si>
  <si>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</si>
  <si>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</si>
  <si>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</si>
  <si>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</si>
  <si>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</si>
  <si>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</si>
  <si>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</si>
  <si>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</si>
  <si>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</si>
  <si>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</si>
  <si>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</si>
  <si>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</si>
  <si>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</si>
  <si>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</si>
  <si>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</si>
  <si>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</si>
  <si>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</si>
  <si>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</si>
  <si>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</si>
  <si>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</si>
  <si>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</si>
  <si>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</si>
  <si>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</si>
  <si>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</si>
  <si>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</si>
  <si>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</si>
  <si>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</si>
  <si>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</si>
  <si>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</si>
  <si>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</si>
  <si>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</si>
  <si>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</si>
  <si>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</si>
  <si>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</si>
  <si>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</si>
  <si>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</si>
  <si>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</si>
  <si>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</si>
  <si>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</si>
  <si>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</si>
  <si>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</si>
  <si>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</si>
  <si>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</si>
  <si>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</si>
  <si>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</si>
  <si>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</si>
  <si>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</si>
  <si>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</si>
  <si>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</si>
  <si>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</si>
  <si>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</si>
  <si>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</si>
  <si>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</si>
  <si>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</si>
  <si>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</si>
  <si>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</si>
  <si>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</si>
  <si>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</si>
  <si>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</si>
  <si>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</si>
  <si>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</si>
  <si>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</si>
  <si>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</si>
  <si>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</si>
  <si>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</si>
  <si>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</si>
  <si>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</si>
  <si>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</si>
  <si>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</si>
  <si>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</si>
  <si>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</si>
  <si>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</si>
  <si>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</si>
  <si>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</si>
  <si>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</si>
  <si>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</si>
  <si>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</si>
  <si>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</si>
  <si>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</si>
  <si>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</si>
  <si>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</si>
  <si>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</si>
  <si>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</si>
  <si>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</si>
  <si>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</si>
  <si>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</si>
  <si>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</si>
  <si>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</si>
  <si>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</si>
  <si>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</si>
  <si>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</si>
  <si>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</si>
  <si>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</si>
  <si>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</si>
  <si>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</si>
  <si>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</si>
  <si>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</si>
  <si>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</si>
  <si>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</si>
  <si>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</si>
  <si>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</si>
  <si>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</si>
  <si>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</si>
  <si>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</si>
  <si>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</si>
  <si>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</si>
  <si>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</si>
  <si>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</si>
  <si>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</si>
  <si>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</si>
  <si>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</si>
  <si>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</si>
  <si>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</si>
  <si>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</si>
  <si>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</si>
  <si>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</si>
  <si>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</si>
  <si>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</si>
  <si>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</si>
  <si>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</si>
  <si>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</si>
  <si>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</si>
  <si>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</si>
  <si>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</si>
  <si>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</si>
  <si>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</si>
  <si>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</si>
  <si>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</si>
  <si>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</si>
  <si>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</si>
  <si>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</si>
  <si>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</si>
  <si>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</si>
  <si>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</si>
  <si>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</si>
  <si>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</si>
  <si>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</si>
  <si>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</si>
  <si>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</si>
  <si>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</si>
  <si>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</si>
  <si>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</si>
  <si>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</si>
  <si>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</si>
  <si>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</si>
  <si>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</si>
  <si>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</si>
  <si>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</si>
  <si>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</si>
  <si>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</si>
  <si>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</si>
  <si>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</si>
  <si>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</si>
  <si>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</si>
  <si>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</si>
  <si>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</si>
  <si>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</si>
  <si>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</si>
  <si>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</si>
  <si>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</si>
  <si>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</si>
  <si>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</si>
  <si>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</si>
  <si>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</si>
  <si>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</si>
  <si>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</si>
  <si>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</si>
  <si>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</si>
  <si>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</si>
  <si>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</si>
  <si>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</si>
  <si>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</si>
  <si>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</si>
  <si>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</si>
  <si>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</si>
  <si>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</si>
  <si>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</si>
  <si>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</si>
  <si>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</si>
  <si>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</si>
  <si>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</si>
  <si>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</si>
  <si>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</si>
  <si>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</si>
  <si>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</si>
  <si>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</si>
  <si>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</si>
  <si>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</si>
  <si>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</si>
  <si>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</si>
  <si>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</si>
  <si>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</si>
  <si>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</si>
  <si>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</si>
  <si>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</si>
  <si>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</si>
  <si>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</si>
  <si>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</si>
  <si>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</si>
  <si>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</si>
  <si>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</si>
  <si>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</si>
  <si>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</si>
  <si>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</si>
  <si>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</si>
  <si>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</si>
  <si>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</si>
  <si>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</si>
  <si>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</si>
  <si>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</si>
  <si>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</si>
  <si>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</si>
  <si>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</si>
  <si>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</si>
  <si>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</si>
  <si>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</si>
  <si>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</si>
  <si>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</si>
  <si>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</si>
  <si>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</si>
  <si>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</si>
  <si>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</si>
  <si>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</si>
  <si>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</si>
  <si>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</si>
  <si>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</si>
  <si>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</si>
  <si>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</si>
  <si>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</si>
  <si>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</si>
  <si>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</si>
  <si>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</si>
  <si>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</si>
  <si>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</si>
  <si>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</si>
  <si>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</si>
  <si>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</si>
  <si>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</si>
  <si>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</si>
  <si>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</si>
  <si>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</si>
  <si>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</si>
  <si>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</si>
  <si>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</si>
  <si>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</si>
  <si>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</si>
  <si>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</si>
  <si>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</si>
  <si>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</si>
  <si>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</si>
  <si>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</si>
  <si>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</si>
  <si>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</si>
  <si>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</si>
  <si>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</si>
  <si>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</si>
  <si>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</si>
  <si>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</si>
  <si>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</si>
  <si>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</si>
  <si>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</si>
  <si>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</si>
  <si>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</si>
  <si>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</si>
  <si>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</si>
  <si>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</si>
  <si>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</si>
  <si>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</si>
  <si>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</si>
  <si>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</si>
  <si>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</si>
  <si>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</si>
  <si>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</si>
  <si>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</si>
  <si>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</si>
  <si>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</si>
  <si>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</si>
  <si>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</si>
  <si>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</si>
  <si>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</si>
  <si>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</si>
  <si>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</si>
  <si>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</si>
  <si>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</si>
  <si>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</si>
  <si>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</si>
  <si>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</si>
  <si>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</si>
  <si>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</si>
  <si>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</si>
  <si>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</si>
  <si>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</si>
  <si>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</si>
  <si>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</si>
  <si>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</si>
  <si>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</si>
  <si>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</si>
  <si>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</si>
  <si>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</si>
  <si>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</si>
  <si>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</si>
  <si>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</si>
  <si>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</si>
  <si>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</si>
  <si>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</si>
  <si>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</si>
  <si>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</si>
  <si>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</si>
  <si>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</si>
  <si>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</si>
  <si>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</si>
  <si>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</si>
  <si>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</si>
  <si>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</si>
  <si>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</si>
  <si>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</si>
  <si>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</si>
  <si>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</si>
  <si>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</si>
  <si>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</si>
  <si>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</si>
  <si>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</si>
  <si>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</si>
  <si>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</si>
  <si>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</si>
  <si>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</si>
  <si>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</si>
  <si>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</si>
  <si>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</si>
  <si>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</si>
  <si>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</si>
  <si>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</si>
  <si>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</si>
  <si>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</si>
  <si>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</si>
  <si>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</si>
  <si>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</si>
  <si>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</si>
  <si>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</si>
  <si>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</si>
  <si>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</si>
  <si>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</si>
  <si>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</si>
  <si>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</si>
  <si>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</si>
  <si>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</si>
  <si>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</si>
  <si>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</si>
  <si>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</si>
  <si>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</si>
  <si>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</si>
  <si>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</si>
  <si>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</si>
  <si>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</si>
  <si>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</si>
  <si>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</si>
  <si>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</si>
  <si>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</si>
  <si>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</si>
  <si>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</si>
  <si>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</si>
  <si>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</si>
  <si>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</si>
  <si>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</si>
  <si>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</si>
  <si>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</si>
  <si>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</si>
  <si>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</si>
  <si>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</si>
  <si>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</si>
  <si>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</si>
  <si>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</si>
  <si>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</si>
  <si>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</si>
  <si>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</si>
  <si>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</si>
  <si>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</si>
  <si>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</si>
  <si>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</si>
  <si>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</si>
  <si>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</si>
  <si>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</si>
  <si>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</si>
  <si>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</si>
  <si>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</si>
  <si>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</si>
  <si>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</si>
  <si>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</si>
  <si>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</si>
  <si>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</si>
  <si>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</si>
  <si>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</si>
  <si>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</si>
  <si>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</si>
  <si>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</si>
  <si>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</si>
  <si>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</si>
  <si>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</si>
  <si>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</si>
  <si>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</si>
  <si>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</si>
  <si>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</si>
  <si>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</si>
  <si>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</si>
  <si>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</si>
  <si>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</si>
  <si>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</si>
  <si>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</si>
  <si>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</si>
  <si>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</si>
  <si>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</si>
  <si>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</si>
  <si>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</si>
  <si>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</si>
  <si>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</si>
  <si>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</si>
  <si>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</si>
  <si>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</si>
  <si>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</si>
  <si>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</si>
  <si>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</si>
  <si>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</si>
  <si>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</si>
  <si>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</si>
  <si>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</si>
  <si>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</si>
  <si>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</si>
  <si>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</si>
  <si>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</si>
  <si>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</si>
  <si>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</si>
  <si>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</si>
  <si>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</si>
  <si>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</si>
  <si>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</si>
  <si>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</si>
  <si>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</si>
  <si>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</si>
  <si>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</si>
  <si>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</si>
  <si>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</si>
  <si>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</si>
  <si>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</si>
  <si>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</si>
  <si>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</si>
  <si>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</si>
  <si>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</si>
  <si>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</si>
  <si>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</si>
  <si>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</si>
  <si>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</si>
  <si>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</si>
  <si>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</si>
  <si>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</si>
  <si>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</si>
  <si>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</si>
  <si>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</si>
  <si>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</si>
  <si>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</si>
  <si>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</si>
  <si>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</si>
  <si>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</si>
  <si>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</si>
  <si>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</si>
  <si>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</si>
  <si>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</si>
  <si>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</si>
  <si>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</si>
  <si>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</si>
  <si>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</si>
  <si>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</si>
  <si>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</si>
  <si>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</si>
  <si>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</si>
  <si>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</si>
  <si>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</si>
  <si>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</si>
  <si>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</si>
  <si>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</si>
  <si>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</si>
  <si>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</si>
  <si>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</si>
  <si>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</si>
  <si>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</si>
  <si>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</si>
  <si>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</si>
  <si>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</si>
  <si>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</si>
  <si>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</si>
  <si>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</si>
  <si>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</si>
  <si>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</si>
  <si>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</si>
  <si>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</si>
  <si>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</si>
  <si>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</si>
  <si>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</si>
  <si>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</si>
  <si>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</si>
  <si>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</si>
  <si>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</si>
  <si>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</si>
  <si>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</si>
  <si>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</si>
  <si>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</si>
  <si>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</si>
  <si>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</si>
  <si>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</si>
  <si>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</si>
  <si>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</si>
  <si>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</si>
  <si>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</si>
  <si>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</si>
  <si>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</si>
  <si>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</si>
  <si>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</si>
  <si>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</si>
  <si>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</si>
  <si>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</si>
  <si>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</si>
  <si>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</si>
  <si>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</si>
  <si>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</si>
  <si>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</si>
  <si>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</si>
  <si>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</si>
  <si>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</si>
  <si>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</si>
  <si>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</si>
  <si>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</si>
  <si>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</si>
  <si>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</si>
  <si>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</si>
  <si>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</si>
  <si>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</si>
  <si>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</si>
  <si>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</si>
  <si>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</si>
  <si>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</si>
  <si>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</si>
  <si>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</si>
  <si>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</si>
  <si>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</si>
  <si>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</si>
  <si>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</si>
  <si>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</si>
  <si>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</si>
  <si>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</si>
  <si>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</si>
  <si>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</si>
  <si>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</si>
  <si>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</si>
  <si>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</si>
  <si>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</si>
  <si>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</si>
  <si>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</si>
  <si>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</si>
  <si>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</si>
  <si>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</si>
  <si>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</si>
  <si>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</si>
  <si>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</si>
  <si>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</si>
  <si>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</si>
  <si>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</si>
  <si>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</si>
  <si>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</si>
  <si>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</si>
  <si>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</si>
  <si>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</si>
  <si>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</si>
  <si>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</si>
  <si>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</si>
  <si>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</si>
  <si>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</si>
  <si>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</si>
  <si>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</si>
  <si>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</si>
  <si>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</si>
  <si>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</si>
  <si>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</si>
  <si>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</si>
  <si>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</si>
  <si>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</si>
  <si>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</si>
  <si>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</si>
  <si>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</si>
  <si>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</si>
  <si>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</si>
  <si>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</si>
  <si>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</si>
  <si>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</si>
  <si>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</si>
  <si>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</si>
  <si>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</si>
  <si>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</si>
  <si>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</si>
  <si>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</si>
  <si>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</si>
  <si>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</si>
  <si>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</si>
  <si>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</si>
  <si>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</si>
  <si>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</si>
  <si>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</si>
  <si>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</si>
  <si>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</si>
  <si>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</si>
  <si>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</si>
  <si>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</si>
  <si>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</si>
  <si>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</si>
  <si>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</si>
  <si>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</si>
  <si>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</si>
  <si>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</si>
  <si>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</si>
  <si>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</si>
  <si>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</si>
  <si>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</si>
  <si>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</si>
  <si>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</si>
  <si>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</si>
  <si>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</si>
  <si>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</si>
  <si>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</si>
  <si>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</si>
  <si>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</si>
  <si>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</si>
  <si>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</si>
  <si>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</si>
  <si>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</si>
  <si>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</si>
  <si>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</si>
  <si>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</si>
  <si>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</si>
  <si>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</si>
  <si>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</si>
  <si>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</si>
  <si>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</si>
  <si>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</si>
  <si>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</si>
  <si>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</si>
  <si>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</si>
  <si>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</si>
  <si>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</si>
  <si>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</si>
  <si>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</si>
  <si>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</si>
  <si>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</si>
  <si>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</si>
  <si>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</si>
  <si>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</si>
  <si>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</si>
  <si>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</si>
  <si>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</si>
  <si>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</si>
  <si>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</si>
  <si>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</si>
  <si>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</si>
  <si>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</si>
  <si>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</si>
  <si>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</si>
  <si>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</si>
  <si>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</si>
  <si>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</si>
  <si>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</si>
  <si>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</si>
  <si>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</si>
  <si>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</si>
  <si>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</si>
  <si>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</si>
  <si>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</si>
  <si>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</si>
  <si>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</si>
  <si>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</si>
  <si>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</si>
  <si>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</si>
  <si>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</si>
  <si>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</si>
  <si>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</si>
  <si>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</si>
  <si>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</si>
  <si>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</si>
  <si>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</si>
  <si>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</si>
  <si>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</si>
  <si>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</si>
  <si>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</si>
  <si>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</si>
  <si>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</si>
  <si>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</si>
  <si>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</si>
  <si>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</si>
  <si>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</si>
  <si>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</si>
  <si>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</si>
  <si>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</si>
  <si>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</si>
  <si>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</si>
  <si>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</si>
  <si>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</si>
  <si>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</si>
  <si>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</si>
  <si>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</si>
  <si>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</si>
  <si>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</si>
  <si>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</si>
  <si>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</si>
  <si>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</si>
  <si>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</si>
  <si>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</si>
  <si>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</si>
  <si>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</si>
  <si>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</si>
  <si>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</si>
  <si>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</si>
  <si>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</si>
  <si>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</si>
  <si>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</si>
  <si>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</si>
  <si>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</si>
  <si>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</si>
  <si>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</si>
  <si>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</si>
  <si>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</si>
  <si>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</si>
  <si>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</si>
  <si>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</si>
  <si>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</si>
  <si>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</si>
  <si>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</si>
  <si>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</si>
  <si>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</si>
  <si>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</si>
  <si>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</si>
  <si>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</si>
  <si>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</si>
  <si>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</si>
  <si>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</si>
  <si>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</si>
  <si>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</si>
  <si>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</si>
  <si>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</si>
  <si>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</si>
  <si>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</si>
  <si>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</si>
  <si>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</si>
  <si>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</si>
  <si>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</si>
  <si>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</si>
  <si>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</si>
  <si>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</si>
  <si>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</si>
  <si>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</si>
  <si>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</si>
  <si>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</si>
  <si>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</si>
  <si>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</si>
  <si>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</si>
  <si>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</si>
  <si>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</si>
  <si>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</si>
  <si>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</si>
  <si>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</si>
  <si>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</si>
  <si>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</si>
  <si>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</si>
  <si>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</si>
  <si>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</si>
  <si>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</si>
  <si>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</si>
  <si>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</si>
  <si>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</si>
  <si>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</si>
  <si>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</si>
  <si>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</si>
  <si>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</si>
  <si>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</si>
  <si>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</si>
  <si>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</si>
  <si>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</si>
  <si>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</si>
  <si>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</si>
  <si>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</si>
  <si>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</si>
  <si>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</si>
  <si>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</si>
  <si>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</si>
  <si>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</si>
  <si>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</si>
  <si>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</si>
  <si>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</si>
  <si>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</si>
  <si>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</si>
  <si>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</si>
  <si>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</si>
  <si>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</si>
  <si>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</si>
  <si>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</si>
  <si>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</si>
  <si>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</si>
  <si>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</si>
  <si>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</si>
  <si>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</si>
  <si>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</si>
  <si>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</si>
  <si>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</si>
  <si>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</si>
  <si>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</si>
  <si>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</si>
  <si>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</si>
  <si>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</si>
  <si>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</si>
  <si>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</si>
  <si>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</si>
  <si>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</si>
  <si>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</si>
  <si>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</si>
  <si>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</si>
  <si>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</si>
  <si>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</si>
  <si>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</si>
  <si>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</si>
  <si>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</si>
  <si>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</si>
  <si>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</si>
  <si>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</si>
  <si>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</si>
  <si>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</si>
  <si>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</si>
  <si>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</si>
  <si>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</si>
  <si>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</si>
  <si>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</si>
  <si>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</si>
  <si>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</si>
  <si>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</si>
  <si>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</si>
  <si>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</si>
  <si>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</si>
  <si>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</si>
  <si>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</si>
  <si>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</si>
  <si>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</si>
  <si>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</si>
  <si>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</si>
  <si>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</si>
  <si>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</si>
  <si>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</si>
  <si>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</si>
  <si>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</si>
  <si>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</si>
  <si>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</si>
  <si>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</si>
  <si>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</si>
  <si>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</si>
  <si>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</si>
  <si>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</si>
  <si>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</si>
  <si>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</si>
  <si>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</si>
  <si>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</si>
  <si>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</si>
  <si>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</si>
  <si>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</si>
  <si>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</si>
  <si>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</si>
  <si>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</si>
  <si>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</si>
  <si>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</si>
  <si>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</si>
  <si>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</si>
  <si>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</si>
  <si>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</si>
  <si>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</si>
  <si>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</si>
  <si>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</si>
  <si>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</si>
  <si>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</si>
  <si>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</si>
  <si>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</si>
  <si>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</si>
  <si>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</si>
  <si>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</si>
  <si>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</si>
  <si>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</si>
  <si>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</si>
  <si>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</si>
  <si>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</si>
  <si>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</si>
  <si>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</si>
  <si>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</si>
  <si>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</si>
  <si>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</si>
  <si>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</si>
  <si>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</si>
  <si>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</si>
  <si>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</si>
  <si>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</si>
  <si>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</si>
  <si>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</si>
  <si>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</si>
  <si>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</si>
  <si>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</si>
  <si>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</si>
  <si>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</si>
  <si>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</si>
  <si>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</si>
  <si>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</si>
  <si>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</si>
  <si>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</si>
  <si>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</si>
  <si>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</si>
  <si>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</si>
  <si>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</si>
  <si>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</si>
  <si>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</si>
  <si>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</si>
  <si>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</si>
  <si>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</si>
  <si>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</si>
  <si>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</si>
  <si>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</si>
  <si>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</si>
  <si>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</si>
  <si>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</si>
  <si>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</si>
  <si>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</si>
  <si>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</si>
  <si>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</si>
  <si>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</si>
  <si>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</si>
  <si>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</si>
  <si>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</si>
  <si>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</si>
  <si>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</si>
  <si>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</si>
  <si>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</si>
  <si>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</si>
  <si>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</si>
  <si>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</si>
  <si>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</si>
  <si>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</si>
  <si>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</si>
  <si>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</si>
  <si>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</si>
  <si>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</si>
  <si>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</si>
  <si>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</si>
  <si>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</si>
  <si>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</si>
  <si>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</si>
  <si>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</si>
  <si>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</si>
  <si>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</si>
  <si>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</si>
  <si>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</si>
  <si>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</si>
  <si>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</si>
  <si>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</si>
  <si>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</si>
  <si>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</si>
  <si>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</si>
  <si>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</si>
  <si>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</si>
  <si>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</si>
  <si>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</si>
  <si>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</si>
  <si>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</si>
  <si>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</si>
  <si>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</si>
  <si>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</si>
  <si>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</si>
  <si>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</si>
  <si>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</si>
  <si>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</si>
  <si>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</si>
  <si>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</si>
  <si>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</si>
  <si>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</si>
  <si>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</si>
  <si>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</si>
  <si>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</si>
  <si>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</si>
  <si>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</si>
  <si>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</si>
  <si>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</si>
  <si>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</si>
  <si>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</si>
  <si>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</si>
  <si>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</si>
  <si>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</si>
  <si>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</si>
  <si>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</si>
  <si>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</si>
  <si>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</si>
  <si>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</si>
  <si>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</si>
  <si>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</si>
  <si>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</si>
  <si>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</si>
  <si>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</si>
  <si>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</si>
  <si>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</si>
  <si>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</si>
  <si>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</si>
  <si>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</si>
  <si>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</si>
  <si>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</si>
  <si>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</si>
  <si>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</si>
  <si>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</si>
  <si>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</si>
  <si>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</si>
  <si>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</si>
  <si>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</si>
  <si>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</si>
  <si>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</si>
  <si>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</si>
  <si>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</si>
  <si>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</si>
  <si>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</si>
  <si>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</si>
  <si>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</si>
  <si>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</si>
  <si>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</si>
  <si>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</si>
  <si>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</si>
  <si>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</si>
  <si>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</si>
  <si>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</si>
  <si>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</si>
  <si>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</si>
  <si>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</si>
  <si>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</si>
  <si>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</si>
  <si>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</si>
  <si>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</si>
  <si>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</si>
  <si>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</si>
  <si>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</si>
  <si>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</si>
  <si>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</si>
  <si>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</si>
  <si>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</si>
  <si>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</si>
  <si>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</si>
  <si>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</si>
  <si>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</si>
  <si>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</si>
  <si>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</si>
  <si>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</si>
  <si>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</si>
  <si>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</si>
  <si>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</si>
  <si>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</si>
  <si>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</si>
  <si>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</si>
  <si>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</si>
  <si>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</si>
  <si>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</si>
  <si>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</si>
  <si>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</si>
  <si>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</si>
  <si>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</si>
  <si>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</si>
  <si>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</si>
  <si>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</si>
  <si>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</si>
  <si>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</si>
  <si>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</si>
  <si>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</si>
  <si>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</si>
  <si>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</si>
  <si>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</si>
  <si>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</si>
  <si>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</si>
  <si>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</si>
  <si>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</si>
  <si>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</si>
  <si>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</si>
  <si>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</si>
  <si>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</si>
  <si>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</si>
  <si>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</si>
  <si>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</si>
  <si>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</si>
  <si>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</si>
  <si>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</si>
  <si>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</si>
  <si>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</si>
  <si>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</si>
  <si>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</si>
  <si>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</si>
  <si>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</si>
  <si>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</si>
  <si>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</si>
  <si>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</si>
  <si>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</si>
  <si>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</si>
  <si>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</si>
  <si>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</si>
  <si>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</si>
  <si>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</si>
  <si>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</si>
  <si>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</si>
  <si>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</si>
  <si>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</si>
  <si>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</si>
  <si>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</si>
  <si>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</si>
  <si>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</si>
  <si>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</si>
  <si>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</si>
  <si>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</si>
  <si>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</si>
  <si>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</si>
  <si>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</si>
  <si>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</si>
  <si>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</si>
  <si>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</si>
  <si>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</si>
  <si>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</si>
  <si>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</si>
  <si>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</si>
  <si>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</si>
  <si>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</si>
  <si>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</si>
  <si>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</si>
  <si>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</si>
  <si>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</si>
  <si>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</si>
  <si>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</si>
  <si>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</si>
  <si>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</si>
  <si>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</si>
  <si>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</si>
  <si>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</si>
  <si>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</si>
  <si>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</si>
  <si>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</si>
  <si>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</si>
  <si>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</si>
  <si>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</si>
  <si>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</si>
  <si>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</si>
  <si>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</si>
  <si>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</si>
  <si>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</si>
  <si>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</si>
  <si>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</si>
  <si>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</si>
  <si>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</si>
  <si>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</si>
  <si>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</si>
  <si>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</si>
  <si>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</si>
  <si>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</si>
  <si>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</si>
  <si>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</si>
  <si>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</si>
  <si>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</si>
  <si>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</si>
  <si>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</si>
  <si>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</si>
  <si>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</si>
  <si>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</si>
  <si>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</si>
  <si>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</si>
  <si>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</si>
  <si>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</si>
  <si>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</si>
  <si>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</si>
  <si>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</si>
  <si>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</si>
  <si>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</si>
  <si>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</si>
  <si>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</si>
  <si>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</si>
  <si>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</si>
  <si>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</si>
  <si>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</si>
  <si>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</si>
  <si>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</si>
  <si>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</si>
  <si>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</si>
  <si>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</si>
  <si>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</si>
  <si>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</si>
  <si>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</si>
  <si>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</si>
  <si>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</si>
  <si>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</si>
  <si>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</si>
  <si>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</si>
  <si>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</si>
  <si>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</si>
  <si>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</si>
  <si>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</si>
  <si>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</si>
  <si>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</si>
  <si>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</si>
  <si>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</si>
  <si>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</si>
  <si>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</si>
  <si>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</si>
  <si>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</si>
  <si>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</si>
  <si>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</si>
  <si>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</si>
  <si>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</si>
  <si>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</si>
  <si>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</si>
  <si>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</si>
  <si>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</si>
  <si>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</si>
  <si>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</si>
  <si>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</si>
  <si>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</si>
  <si>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</si>
  <si>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</si>
  <si>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</si>
  <si>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</si>
  <si>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</si>
  <si>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</si>
  <si>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</si>
  <si>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</si>
  <si>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</si>
  <si>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</si>
  <si>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</si>
  <si>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</si>
  <si>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</si>
  <si>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</si>
  <si>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</si>
  <si>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</si>
  <si>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</si>
  <si>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</si>
  <si>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</si>
  <si>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</si>
  <si>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</si>
  <si>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</si>
  <si>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</si>
  <si>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</si>
  <si>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</si>
  <si>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</si>
  <si>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</si>
  <si>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</si>
  <si>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</si>
  <si>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</si>
  <si>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</si>
  <si>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</si>
  <si>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</si>
  <si>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</si>
  <si>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</si>
  <si>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</si>
  <si>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</si>
  <si>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</si>
  <si>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</si>
  <si>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</si>
  <si>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</si>
  <si>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</si>
  <si>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</si>
  <si>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</si>
  <si>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</si>
  <si>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</si>
  <si>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</si>
  <si>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</si>
  <si>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</si>
  <si>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</si>
  <si>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</si>
  <si>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</si>
  <si>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</si>
  <si>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</si>
  <si>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</si>
  <si>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</si>
  <si>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</si>
  <si>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</si>
  <si>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</si>
  <si>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</si>
  <si>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</si>
  <si>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</si>
  <si>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</si>
  <si>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</si>
  <si>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</si>
  <si>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</si>
  <si>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</si>
  <si>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</si>
  <si>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</si>
  <si>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</si>
  <si>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</si>
  <si>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</si>
  <si>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</si>
  <si>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</si>
  <si>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</si>
  <si>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</si>
  <si>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</si>
  <si>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</si>
  <si>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</si>
  <si>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</si>
  <si>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</si>
  <si>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</si>
  <si>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</si>
  <si>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</si>
  <si>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</si>
  <si>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</si>
  <si>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</si>
  <si>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</si>
  <si>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</si>
  <si>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</si>
  <si>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</si>
  <si>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</si>
  <si>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</si>
  <si>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</si>
  <si>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</si>
  <si>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</si>
  <si>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</si>
  <si>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</si>
  <si>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</si>
  <si>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</si>
  <si>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</si>
  <si>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</si>
  <si>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</si>
  <si>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</si>
  <si>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</si>
  <si>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</si>
  <si>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</si>
  <si>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</si>
  <si>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</si>
  <si>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</si>
  <si>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</si>
  <si>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</si>
  <si>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</si>
  <si>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</si>
  <si>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</si>
  <si>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</si>
  <si>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</si>
  <si>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</si>
  <si>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</si>
  <si>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</si>
  <si>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</si>
  <si>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</si>
  <si>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</si>
  <si>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</si>
  <si>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</si>
  <si>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</si>
  <si>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</si>
  <si>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</si>
  <si>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</si>
  <si>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</si>
  <si>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</si>
  <si>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</si>
  <si>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</si>
  <si>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</si>
  <si>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</si>
  <si>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</si>
  <si>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</si>
  <si>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</si>
  <si>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</si>
  <si>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</si>
  <si>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</si>
  <si>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</si>
  <si>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</si>
  <si>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</si>
  <si>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</si>
  <si>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</si>
  <si>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</si>
  <si>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</si>
  <si>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</si>
  <si>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</si>
  <si>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</si>
  <si>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</si>
  <si>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</si>
  <si>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</si>
  <si>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</si>
  <si>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</si>
  <si>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</si>
  <si>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</si>
  <si>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</si>
  <si>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</si>
  <si>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</si>
  <si>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</si>
  <si>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</si>
  <si>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</si>
  <si>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</si>
  <si>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</si>
  <si>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</si>
  <si>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</si>
  <si>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</si>
  <si>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</si>
  <si>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</si>
  <si>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</si>
  <si>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</si>
  <si>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</si>
  <si>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</si>
  <si>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</si>
  <si>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</si>
  <si>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</si>
  <si>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</si>
  <si>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</si>
  <si>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</si>
  <si>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</si>
  <si>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</si>
  <si>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</si>
  <si>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</si>
  <si>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</si>
  <si>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</si>
  <si>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</si>
  <si>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</si>
  <si>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</si>
  <si>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</si>
  <si>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</si>
  <si>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</si>
  <si>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</si>
  <si>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</si>
  <si>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</si>
  <si>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</si>
  <si>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</si>
  <si>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</si>
  <si>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</si>
  <si>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</si>
  <si>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</si>
  <si>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</si>
  <si>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</si>
  <si>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</si>
  <si>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</si>
  <si>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</si>
  <si>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</si>
  <si>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</si>
  <si>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</si>
  <si>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</si>
  <si>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</si>
  <si>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</si>
  <si>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</si>
  <si>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</si>
  <si>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</si>
  <si>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</si>
  <si>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</si>
  <si>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</si>
  <si>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</si>
  <si>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</si>
  <si>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</si>
  <si>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</si>
  <si>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</si>
  <si>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</si>
  <si>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</si>
  <si>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</si>
  <si>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</si>
  <si>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</si>
  <si>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</si>
  <si>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</si>
  <si>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</si>
  <si>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</si>
  <si>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</si>
  <si>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</si>
  <si>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</si>
  <si>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</si>
  <si>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</si>
  <si>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</si>
  <si>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</si>
  <si>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</si>
  <si>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</si>
  <si>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</si>
  <si>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</si>
  <si>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</si>
  <si>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</si>
  <si>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</si>
  <si>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</si>
  <si>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</si>
  <si>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</si>
  <si>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</si>
  <si>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</si>
  <si>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</si>
  <si>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</si>
  <si>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</si>
  <si>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</si>
  <si>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</si>
  <si>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</si>
  <si>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</si>
  <si>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</si>
  <si>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</si>
  <si>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</si>
  <si>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</si>
  <si>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</si>
  <si>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</si>
  <si>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</si>
  <si>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</si>
  <si>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</si>
  <si>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</si>
  <si>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</si>
  <si>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</si>
  <si>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</si>
  <si>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</si>
  <si>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</si>
  <si>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</si>
  <si>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</si>
  <si>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</si>
  <si>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</si>
  <si>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</si>
  <si>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</si>
  <si>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</si>
  <si>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</si>
  <si>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</si>
  <si>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</si>
  <si>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</si>
  <si>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</si>
  <si>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</si>
  <si>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</si>
  <si>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</si>
  <si>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</si>
  <si>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</si>
  <si>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</si>
  <si>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</si>
  <si>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</si>
  <si>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</si>
  <si>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</si>
  <si>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</si>
  <si>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</si>
  <si>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</si>
  <si>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</si>
  <si>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</si>
  <si>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</si>
  <si>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</si>
  <si>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</si>
  <si>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</si>
  <si>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</si>
  <si>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</si>
  <si>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</si>
  <si>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</si>
  <si>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</si>
  <si>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</si>
  <si>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</si>
  <si>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</si>
  <si>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</si>
  <si>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</si>
  <si>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</si>
  <si>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</si>
  <si>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</si>
  <si>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</si>
  <si>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</si>
  <si>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</si>
  <si>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</si>
  <si>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</si>
  <si>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</si>
  <si>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</si>
  <si>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</si>
  <si>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</si>
  <si>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</si>
  <si>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</si>
  <si>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</si>
  <si>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</si>
  <si>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</si>
  <si>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</si>
  <si>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</si>
  <si>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</si>
  <si>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</si>
  <si>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</si>
  <si>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</si>
  <si>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</si>
  <si>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</si>
  <si>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</si>
  <si>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</si>
  <si>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</si>
  <si>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</si>
  <si>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</si>
  <si>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</si>
  <si>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</si>
  <si>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</si>
  <si>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</si>
  <si>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</si>
  <si>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</si>
  <si>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</si>
  <si>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</si>
  <si>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</si>
  <si>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</si>
  <si>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</si>
  <si>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</si>
  <si>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</si>
  <si>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</si>
  <si>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</si>
  <si>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</si>
  <si>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</si>
  <si>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</si>
  <si>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</si>
  <si>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</si>
  <si>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</si>
  <si>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</si>
  <si>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</si>
  <si>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</si>
  <si>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</si>
  <si>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</si>
  <si>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</si>
  <si>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</si>
  <si>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</si>
  <si>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</si>
  <si>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</si>
  <si>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</si>
  <si>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</si>
  <si>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</si>
  <si>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</si>
  <si>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</si>
  <si>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</si>
  <si>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</si>
  <si>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</si>
  <si>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</si>
  <si>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</si>
  <si>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</si>
  <si>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</si>
  <si>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</si>
  <si>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</si>
  <si>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</si>
  <si>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</si>
  <si>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</si>
  <si>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</si>
  <si>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</si>
  <si>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</si>
  <si>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</si>
  <si>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</si>
  <si>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</si>
  <si>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</si>
  <si>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</si>
  <si>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</si>
  <si>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</si>
  <si>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</si>
  <si>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</si>
  <si>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</si>
  <si>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</si>
  <si>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</si>
  <si>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</si>
  <si>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</si>
  <si>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</si>
  <si>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</si>
  <si>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</si>
  <si>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</si>
  <si>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</si>
  <si>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</si>
  <si>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</si>
  <si>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</si>
  <si>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</si>
  <si>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</si>
  <si>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</si>
  <si>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</si>
  <si>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</si>
  <si>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</si>
  <si>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</si>
  <si>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</si>
  <si>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</si>
  <si>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</si>
  <si>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</si>
  <si>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</si>
  <si>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</si>
  <si>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</si>
  <si>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</si>
  <si>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</si>
  <si>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</si>
  <si>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</si>
  <si>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</si>
  <si>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</si>
  <si>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</si>
  <si>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</si>
  <si>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</si>
  <si>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</si>
  <si>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</si>
  <si>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</si>
  <si>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</si>
  <si>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</si>
  <si>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</si>
  <si>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</si>
  <si>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</si>
  <si>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</si>
  <si>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</si>
  <si>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</si>
  <si>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</si>
  <si>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</si>
  <si>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</si>
  <si>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</si>
  <si>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</si>
  <si>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</si>
  <si>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</si>
  <si>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</si>
  <si>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</si>
  <si>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</si>
  <si>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</si>
  <si>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</si>
  <si>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</si>
  <si>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</si>
  <si>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</si>
  <si>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</si>
  <si>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</si>
  <si>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</si>
  <si>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</si>
  <si>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</si>
  <si>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</si>
  <si>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</si>
  <si>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</si>
  <si>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</si>
  <si>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</si>
  <si>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</si>
  <si>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</si>
  <si>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</si>
  <si>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</si>
  <si>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</si>
  <si>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</si>
  <si>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</si>
  <si>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</si>
  <si>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</si>
  <si>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</si>
  <si>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</si>
  <si>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</si>
  <si>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</si>
  <si>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</si>
  <si>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</si>
  <si>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</si>
  <si>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</si>
  <si>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</si>
  <si>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</si>
  <si>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</si>
  <si>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</si>
  <si>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</si>
  <si>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</si>
  <si>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</si>
  <si>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</si>
  <si>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</si>
  <si>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</si>
  <si>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</si>
  <si>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</si>
  <si>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</si>
  <si>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</si>
  <si>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</si>
  <si>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</si>
  <si>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</si>
  <si>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</si>
  <si>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</si>
  <si>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</si>
  <si>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</si>
  <si>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</si>
  <si>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</si>
  <si>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</si>
  <si>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</si>
  <si>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</si>
  <si>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</si>
  <si>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</si>
  <si>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</si>
  <si>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</si>
  <si>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</si>
  <si>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</si>
  <si>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</si>
  <si>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</si>
  <si>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</si>
  <si>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</si>
  <si>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</si>
  <si>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</si>
  <si>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</si>
  <si>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</si>
  <si>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</si>
  <si>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</si>
  <si>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</si>
  <si>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</si>
  <si>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</si>
  <si>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</si>
  <si>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</si>
  <si>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</si>
  <si>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</si>
  <si>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</si>
  <si>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</si>
  <si>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</si>
  <si>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</si>
  <si>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</si>
  <si>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</si>
  <si>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</si>
  <si>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</si>
  <si>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</si>
  <si>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</si>
  <si>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</si>
  <si>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</si>
  <si>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</si>
  <si>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</si>
  <si>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</si>
  <si>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</si>
  <si>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</si>
  <si>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</si>
  <si>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</si>
  <si>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</si>
  <si>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</si>
  <si>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</si>
  <si>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</si>
  <si>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</si>
  <si>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</si>
  <si>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</si>
  <si>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</si>
  <si>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</si>
  <si>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</si>
  <si>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</si>
  <si>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</si>
  <si>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</si>
  <si>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</si>
  <si>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</si>
  <si>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</si>
  <si>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</si>
  <si>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</si>
  <si>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</si>
  <si>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</si>
  <si>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</si>
  <si>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</si>
  <si>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</si>
  <si>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</si>
  <si>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</si>
  <si>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</si>
  <si>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</si>
  <si>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</si>
  <si>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</si>
  <si>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</si>
  <si>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</si>
  <si>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</si>
  <si>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</si>
  <si>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</si>
  <si>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</si>
  <si>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</si>
  <si>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</si>
  <si>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</si>
  <si>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</si>
  <si>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</si>
  <si>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</si>
  <si>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</si>
  <si>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</si>
  <si>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</si>
  <si>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</si>
  <si>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</si>
  <si>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</si>
  <si>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</si>
  <si>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</si>
  <si>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</si>
  <si>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</si>
  <si>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</si>
  <si>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</si>
  <si>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</si>
  <si>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</si>
  <si>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</si>
  <si>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</si>
  <si>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</si>
  <si>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</si>
  <si>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</si>
  <si>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</si>
  <si>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</si>
  <si>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</si>
  <si>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</si>
  <si>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</si>
  <si>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</si>
  <si>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</si>
  <si>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</si>
  <si>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</si>
  <si>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</si>
  <si>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</si>
  <si>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</si>
  <si>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</si>
  <si>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</si>
  <si>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</si>
  <si>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</si>
  <si>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</si>
  <si>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</si>
  <si>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</si>
  <si>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</si>
  <si>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</si>
  <si>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</si>
  <si>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</si>
  <si>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</si>
  <si>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</si>
  <si>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</si>
  <si>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</si>
  <si>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</si>
  <si>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</si>
  <si>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</si>
  <si>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</si>
  <si>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</si>
  <si>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</si>
  <si>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</si>
  <si>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</si>
  <si>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</si>
  <si>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</si>
  <si>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</si>
  <si>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</si>
  <si>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</si>
  <si>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</si>
  <si>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</si>
  <si>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</si>
  <si>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</si>
  <si>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</si>
  <si>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</si>
  <si>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</si>
  <si>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</si>
  <si>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</si>
  <si>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</si>
  <si>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</si>
  <si>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</si>
  <si>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</si>
  <si>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</si>
  <si>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</si>
  <si>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</si>
  <si>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</si>
  <si>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</si>
  <si>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</si>
  <si>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</si>
  <si>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</si>
  <si>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</si>
  <si>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</si>
  <si>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</si>
  <si>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</si>
  <si>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</si>
  <si>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</si>
  <si>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</si>
  <si>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</si>
  <si>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</si>
  <si>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</si>
  <si>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</si>
  <si>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</si>
  <si>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</si>
  <si>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</si>
  <si>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</si>
  <si>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</si>
  <si>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</si>
  <si>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</si>
  <si>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</si>
  <si>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</si>
  <si>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</si>
  <si>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</si>
  <si>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</si>
  <si>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</si>
  <si>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</si>
  <si>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</si>
  <si>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</si>
  <si>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</si>
  <si>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</si>
  <si>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</si>
  <si>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</si>
  <si>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</si>
  <si>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</si>
  <si>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</si>
  <si>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</si>
  <si>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</si>
  <si>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</si>
  <si>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</si>
  <si>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</si>
  <si>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</si>
  <si>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</si>
  <si>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</si>
  <si>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</si>
  <si>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</si>
  <si>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</si>
  <si>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</si>
  <si>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</si>
  <si>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</si>
  <si>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</si>
  <si>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</si>
  <si>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</si>
  <si>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</si>
  <si>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</si>
  <si>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</si>
  <si>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</si>
  <si>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</si>
  <si>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</si>
  <si>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</si>
  <si>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</si>
  <si>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</si>
  <si>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</si>
  <si>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</si>
  <si>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</si>
  <si>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</si>
  <si>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</si>
  <si>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</si>
  <si>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</si>
  <si>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</si>
  <si>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</si>
  <si>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</si>
  <si>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</si>
  <si>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</si>
  <si>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</si>
  <si>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</si>
  <si>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</si>
  <si>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</si>
  <si>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</si>
  <si>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</si>
  <si>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</si>
  <si>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</si>
  <si>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</si>
  <si>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</si>
  <si>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</si>
  <si>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</si>
  <si>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</si>
  <si>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</si>
  <si>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</si>
  <si>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</si>
  <si>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</si>
  <si>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</si>
  <si>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</si>
  <si>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</si>
  <si>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</si>
  <si>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</si>
  <si>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</si>
  <si>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</si>
  <si>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</si>
  <si>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</si>
  <si>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</si>
  <si>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</si>
  <si>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</si>
  <si>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</si>
  <si>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</si>
  <si>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</si>
  <si>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</si>
  <si>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</si>
  <si>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</si>
  <si>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</si>
  <si>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</si>
  <si>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</si>
  <si>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</si>
  <si>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</si>
  <si>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</si>
  <si>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</si>
  <si>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</si>
  <si>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</si>
  <si>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</si>
  <si>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</si>
  <si>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</si>
  <si>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</si>
  <si>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</si>
  <si>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</si>
  <si>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</si>
  <si>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</si>
  <si>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</si>
  <si>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</si>
  <si>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</si>
  <si>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</si>
  <si>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</si>
  <si>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</si>
  <si>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</si>
  <si>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</si>
  <si>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</si>
  <si>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</si>
  <si>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</si>
  <si>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</si>
  <si>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</si>
  <si>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</si>
  <si>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</si>
  <si>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</si>
  <si>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</si>
  <si>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</si>
  <si>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</si>
  <si>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</si>
  <si>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</si>
  <si>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</si>
  <si>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</si>
  <si>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</si>
  <si>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</si>
  <si>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</si>
  <si>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</si>
  <si>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</si>
  <si>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</si>
  <si>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</si>
  <si>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</si>
  <si>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</si>
  <si>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</si>
  <si>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</si>
  <si>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</si>
  <si>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</si>
  <si>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</si>
  <si>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</si>
  <si>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</si>
  <si>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</si>
  <si>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</si>
  <si>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</si>
  <si>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</si>
  <si>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</si>
  <si>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</si>
  <si>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</si>
  <si>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</si>
  <si>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</si>
  <si>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</si>
  <si>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</si>
  <si>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</si>
  <si>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</si>
  <si>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</si>
  <si>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</si>
  <si>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</si>
  <si>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</si>
  <si>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</si>
  <si>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</si>
  <si>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</si>
  <si>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</si>
  <si>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</si>
  <si>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</si>
  <si>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</si>
  <si>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</si>
  <si>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</si>
  <si>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</si>
  <si>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</si>
  <si>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</si>
  <si>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</si>
  <si>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</si>
  <si>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</si>
  <si>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</si>
  <si>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</si>
  <si>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</si>
  <si>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</si>
  <si>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</si>
  <si>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</si>
  <si>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</si>
  <si>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</si>
  <si>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</si>
  <si>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</si>
  <si>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</si>
  <si>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</si>
  <si>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</si>
  <si>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</si>
  <si>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</si>
  <si>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</si>
  <si>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</si>
  <si>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</si>
  <si>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</si>
  <si>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</si>
  <si>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</si>
  <si>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</si>
  <si>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</si>
  <si>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</si>
  <si>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</si>
  <si>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</si>
  <si>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</si>
  <si>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</si>
  <si>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</si>
  <si>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</si>
  <si>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</si>
  <si>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</si>
  <si>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</si>
  <si>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</si>
  <si>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</si>
  <si>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</si>
  <si>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</si>
  <si>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</si>
  <si>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</si>
  <si>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</si>
  <si>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</si>
  <si>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</si>
  <si>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</si>
  <si>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</si>
  <si>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</si>
  <si>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</si>
  <si>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</si>
  <si>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</si>
  <si>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</si>
  <si>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</si>
  <si>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</si>
  <si>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</si>
  <si>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</si>
  <si>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</si>
  <si>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</si>
  <si>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</si>
  <si>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</si>
  <si>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</si>
  <si>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</si>
  <si>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</si>
  <si>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</si>
  <si>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</si>
  <si>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</si>
  <si>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</si>
  <si>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</si>
  <si>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</si>
  <si>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</si>
  <si>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</si>
  <si>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</si>
  <si>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</si>
  <si>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</si>
  <si>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</si>
  <si>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</si>
  <si>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</si>
  <si>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</si>
  <si>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</si>
  <si>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</si>
  <si>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</si>
  <si>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</si>
  <si>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</si>
  <si>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</si>
  <si>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</si>
  <si>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</si>
  <si>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</si>
  <si>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</si>
  <si>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</si>
  <si>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</si>
  <si>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</si>
  <si>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</si>
  <si>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</si>
  <si>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</si>
  <si>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</si>
  <si>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</si>
  <si>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</si>
  <si>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</si>
  <si>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</si>
  <si>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</si>
  <si>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</si>
  <si>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</si>
  <si>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</si>
  <si>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</si>
  <si>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</si>
  <si>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</si>
  <si>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</si>
  <si>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</si>
  <si>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</si>
  <si>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</si>
  <si>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</si>
  <si>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</si>
  <si>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</si>
  <si>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</si>
  <si>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</si>
  <si>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</si>
  <si>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</si>
  <si>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</si>
  <si>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</si>
  <si>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</si>
  <si>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</si>
  <si>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</si>
  <si>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</si>
  <si>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</si>
  <si>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</si>
  <si>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</si>
  <si>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</si>
  <si>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</si>
  <si>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</si>
  <si>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</si>
  <si>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</si>
  <si>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</si>
  <si>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</si>
  <si>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</si>
  <si>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</si>
  <si>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</si>
  <si>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</si>
  <si>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</si>
  <si>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</si>
  <si>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</si>
  <si>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</si>
  <si>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</si>
  <si>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</si>
  <si>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</si>
  <si>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</si>
  <si>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</si>
  <si>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</si>
  <si>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</si>
  <si>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</si>
  <si>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</si>
  <si>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</si>
  <si>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</si>
  <si>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</si>
  <si>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</si>
  <si>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</si>
  <si>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</si>
  <si>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</si>
  <si>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</si>
  <si>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</si>
  <si>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</si>
  <si>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</si>
  <si>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</si>
  <si>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</si>
  <si>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</si>
  <si>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</si>
  <si>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</si>
  <si>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</si>
  <si>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</si>
  <si>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</si>
  <si>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</si>
  <si>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</si>
  <si>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</si>
  <si>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</si>
  <si>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</si>
  <si>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</si>
  <si>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</si>
  <si>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</si>
  <si>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</si>
  <si>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</si>
  <si>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</si>
  <si>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</si>
  <si>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</si>
  <si>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</si>
  <si>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</si>
  <si>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</si>
  <si>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</si>
  <si>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</si>
  <si>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</si>
  <si>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</si>
  <si>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</si>
  <si>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</si>
  <si>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</si>
  <si>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</si>
  <si>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</si>
  <si>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</si>
  <si>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</si>
  <si>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</si>
  <si>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</si>
  <si>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</si>
  <si>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</si>
  <si>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</si>
  <si>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</si>
  <si>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</si>
  <si>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</si>
  <si>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</si>
  <si>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</si>
  <si>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</si>
  <si>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</si>
  <si>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</si>
  <si>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</si>
  <si>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</si>
  <si>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</si>
  <si>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</si>
  <si>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</si>
  <si>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</si>
  <si>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</si>
  <si>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</si>
  <si>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</si>
  <si>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</si>
  <si>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</si>
  <si>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</si>
  <si>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</si>
  <si>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</si>
  <si>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</si>
  <si>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</si>
  <si>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</si>
  <si>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</si>
  <si>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</si>
  <si>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</si>
  <si>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</si>
  <si>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</si>
  <si>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</si>
  <si>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</si>
  <si>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</si>
  <si>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</si>
  <si>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</si>
  <si>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</si>
  <si>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</si>
  <si>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</si>
  <si>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</si>
  <si>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</si>
  <si>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</si>
  <si>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</si>
  <si>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</si>
  <si>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</si>
  <si>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</si>
  <si>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</si>
  <si>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</si>
  <si>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</si>
  <si>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</si>
  <si>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</si>
  <si>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</si>
  <si>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</si>
  <si>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</si>
  <si>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</si>
  <si>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</si>
  <si>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</si>
  <si>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</si>
  <si>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</si>
  <si>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</si>
  <si>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</si>
  <si>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</si>
  <si>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</si>
  <si>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</si>
  <si>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</si>
  <si>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</si>
  <si>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</si>
  <si>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</si>
  <si>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</si>
  <si>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</si>
  <si>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</si>
  <si>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</si>
  <si>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</si>
  <si>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</si>
  <si>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</si>
  <si>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</si>
  <si>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</si>
  <si>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</si>
  <si>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</si>
  <si>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</si>
  <si>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</si>
  <si>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</si>
  <si>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</si>
  <si>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</si>
  <si>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</si>
  <si>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</si>
  <si>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</si>
  <si>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</si>
  <si>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</si>
  <si>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</si>
  <si>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</si>
  <si>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</si>
  <si>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</si>
  <si>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</si>
  <si>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</si>
  <si>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</si>
  <si>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</si>
  <si>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</si>
  <si>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</si>
  <si>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</si>
  <si>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</si>
  <si>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</si>
  <si>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</si>
  <si>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</si>
  <si>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</si>
  <si>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</si>
  <si>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</si>
  <si>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</si>
  <si>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</si>
  <si>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</si>
  <si>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</si>
  <si>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</si>
  <si>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</si>
  <si>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</si>
  <si>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</si>
  <si>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</si>
  <si>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</si>
  <si>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</si>
  <si>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</si>
  <si>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</si>
  <si>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</si>
  <si>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</si>
  <si>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</si>
  <si>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</si>
  <si>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</si>
  <si>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</si>
  <si>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</si>
  <si>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</si>
  <si>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</si>
  <si>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</si>
  <si>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</si>
  <si>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</si>
  <si>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</si>
  <si>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</si>
  <si>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</si>
  <si>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</si>
  <si>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</si>
  <si>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</si>
  <si>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</si>
  <si>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</si>
  <si>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</si>
  <si>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</si>
  <si>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</si>
  <si>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</si>
  <si>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</si>
  <si>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</si>
  <si>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</si>
  <si>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</si>
  <si>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</si>
  <si>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</si>
  <si>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</si>
  <si>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</si>
  <si>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</si>
  <si>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</si>
  <si>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</si>
  <si>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</si>
  <si>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</si>
  <si>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</si>
  <si>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</si>
  <si>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</si>
  <si>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</si>
  <si>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</si>
  <si>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</si>
  <si>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</si>
  <si>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</si>
  <si>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</si>
  <si>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</si>
  <si>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</si>
  <si>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</si>
  <si>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</si>
  <si>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</si>
  <si>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</si>
  <si>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</si>
  <si>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</si>
  <si>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</si>
  <si>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</si>
  <si>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</si>
  <si>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</si>
  <si>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</si>
  <si>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</si>
  <si>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</si>
  <si>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</si>
  <si>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</si>
  <si>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</si>
  <si>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</si>
  <si>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</si>
  <si>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</si>
  <si>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</si>
  <si>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</si>
  <si>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</si>
  <si>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</si>
  <si>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</si>
  <si>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</si>
  <si>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</si>
  <si>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</si>
  <si>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</si>
  <si>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</si>
  <si>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</si>
  <si>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</si>
  <si>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</si>
  <si>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</si>
  <si>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</si>
  <si>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</si>
  <si>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</si>
  <si>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</si>
  <si>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</si>
  <si>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</si>
  <si>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</si>
  <si>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</si>
  <si>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</si>
  <si>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</si>
  <si>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</si>
  <si>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</si>
  <si>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</si>
  <si>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</si>
  <si>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</si>
  <si>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</si>
  <si>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</si>
  <si>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</si>
  <si>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</si>
  <si>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</si>
  <si>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</si>
  <si>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</si>
  <si>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</si>
  <si>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</si>
  <si>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</si>
  <si>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</si>
  <si>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</si>
  <si>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</si>
  <si>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</si>
  <si>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</si>
  <si>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</si>
  <si>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</si>
  <si>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</si>
  <si>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</si>
  <si>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</si>
  <si>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</si>
  <si>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</si>
  <si>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</si>
  <si>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</si>
  <si>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</si>
  <si>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</si>
  <si>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</si>
  <si>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</si>
  <si>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</si>
  <si>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</si>
  <si>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</si>
  <si>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</si>
  <si>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</si>
  <si>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</si>
  <si>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</si>
  <si>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</si>
  <si>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</si>
  <si>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</si>
  <si>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</si>
  <si>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</si>
  <si>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</si>
  <si>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</si>
  <si>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</si>
  <si>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</si>
  <si>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</si>
  <si>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</si>
  <si>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</si>
  <si>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</si>
  <si>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</si>
  <si>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</si>
  <si>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</si>
  <si>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</si>
  <si>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</si>
  <si>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</si>
  <si>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</si>
  <si>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</si>
  <si>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</si>
  <si>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</si>
  <si>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</si>
  <si>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</si>
  <si>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</si>
  <si>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</si>
  <si>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</si>
  <si>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</si>
  <si>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</si>
  <si>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</si>
  <si>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</si>
  <si>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</si>
  <si>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</si>
  <si>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</si>
  <si>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</si>
  <si>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</si>
  <si>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</si>
  <si>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</si>
  <si>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</si>
  <si>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</si>
  <si>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</si>
  <si>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</si>
  <si>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</si>
  <si>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</si>
  <si>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</si>
  <si>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</si>
  <si>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</si>
  <si>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</si>
  <si>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</si>
  <si>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</si>
  <si>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</si>
  <si>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</si>
  <si>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</si>
  <si>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</si>
  <si>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</si>
  <si>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</si>
  <si>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</si>
  <si>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</si>
  <si>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</si>
  <si>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</si>
  <si>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</si>
  <si>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</si>
  <si>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</si>
  <si>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</si>
  <si>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</si>
  <si>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</si>
  <si>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</si>
  <si>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</si>
  <si>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</si>
  <si>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</si>
  <si>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</si>
  <si>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</si>
  <si>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</si>
  <si>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</si>
  <si>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</si>
  <si>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</si>
  <si>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</si>
  <si>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</si>
  <si>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</si>
  <si>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</si>
  <si>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</si>
  <si>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</si>
  <si>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</si>
  <si>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</si>
  <si>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</si>
  <si>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</si>
  <si>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</si>
  <si>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</si>
  <si>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</si>
  <si>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</si>
  <si>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</si>
  <si>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</si>
  <si>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</si>
  <si>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</si>
  <si>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</si>
  <si>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</si>
  <si>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</si>
  <si>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</si>
  <si>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</si>
  <si>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</si>
  <si>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</si>
  <si>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</si>
  <si>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</si>
  <si>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</si>
  <si>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</si>
  <si>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</si>
  <si>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</si>
  <si>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</si>
  <si>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</si>
  <si>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</si>
  <si>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</si>
  <si>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</si>
  <si>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</si>
  <si>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</si>
  <si>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</si>
  <si>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</si>
  <si>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</si>
  <si>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</si>
  <si>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</si>
  <si>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</si>
  <si>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</si>
  <si>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</si>
  <si>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</si>
  <si>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</si>
  <si>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</si>
  <si>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</si>
  <si>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</si>
  <si>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</si>
  <si>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</si>
  <si>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</si>
  <si>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</si>
  <si>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</si>
  <si>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</si>
  <si>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</si>
  <si>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</si>
  <si>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</si>
  <si>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</si>
  <si>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</si>
  <si>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</si>
  <si>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</si>
  <si>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</si>
  <si>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</si>
  <si>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</si>
  <si>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</si>
  <si>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</si>
  <si>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</si>
  <si>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</si>
  <si>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</si>
  <si>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</si>
  <si>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</si>
  <si>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</si>
  <si>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</si>
  <si>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</si>
  <si>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</si>
  <si>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</si>
  <si>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</si>
  <si>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</si>
  <si>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</si>
  <si>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</si>
  <si>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</si>
  <si>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</si>
  <si>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</si>
  <si>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</si>
  <si>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</si>
  <si>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</si>
  <si>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</si>
  <si>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</si>
  <si>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</si>
  <si>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</si>
  <si>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</si>
  <si>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</si>
  <si>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</si>
  <si>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</si>
  <si>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</si>
  <si>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</si>
  <si>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</si>
  <si>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</si>
  <si>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</si>
  <si>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</si>
  <si>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</si>
  <si>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</si>
  <si>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</si>
  <si>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</si>
  <si>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</si>
  <si>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</si>
  <si>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</si>
  <si>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</si>
  <si>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</si>
  <si>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</si>
  <si>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</si>
  <si>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</si>
  <si>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</si>
  <si>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</si>
  <si>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</si>
  <si>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</si>
  <si>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</si>
  <si>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</si>
  <si>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</si>
  <si>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</si>
  <si>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</si>
  <si>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</si>
  <si>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</si>
  <si>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</si>
  <si>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</si>
  <si>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</si>
  <si>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</si>
  <si>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</si>
  <si>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</si>
  <si>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</si>
  <si>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</si>
  <si>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</si>
  <si>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</si>
  <si>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</si>
  <si>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</si>
  <si>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</si>
  <si>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</si>
  <si>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</si>
  <si>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</si>
  <si>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</si>
  <si>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</si>
  <si>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</si>
  <si>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</si>
  <si>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</si>
  <si>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</si>
  <si>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</si>
  <si>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</si>
  <si>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</si>
  <si>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</si>
  <si>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</si>
  <si>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</si>
  <si>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</si>
  <si>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</si>
  <si>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</si>
  <si>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</si>
  <si>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</si>
  <si>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</si>
  <si>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</si>
  <si>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</si>
  <si>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</si>
  <si>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</si>
  <si>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</si>
  <si>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</si>
  <si>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</si>
  <si>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</si>
  <si>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</si>
  <si>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</si>
  <si>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</si>
  <si>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</si>
  <si>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</si>
  <si>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</si>
  <si>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</si>
  <si>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</si>
  <si>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</si>
  <si>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</si>
  <si>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</si>
  <si>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</si>
  <si>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</si>
  <si>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</si>
  <si>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</si>
  <si>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</si>
  <si>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</si>
  <si>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</si>
  <si>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</si>
  <si>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</si>
  <si>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</si>
  <si>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</si>
  <si>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</si>
  <si>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</si>
  <si>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</si>
  <si>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</si>
  <si>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</si>
  <si>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</si>
  <si>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</si>
  <si>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</si>
  <si>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</si>
  <si>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</si>
  <si>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</si>
  <si>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</si>
  <si>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</si>
  <si>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</si>
  <si>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</si>
  <si>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</si>
  <si>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</si>
  <si>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</si>
  <si>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</si>
  <si>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</si>
  <si>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</si>
  <si>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</si>
  <si>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</si>
  <si>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</si>
  <si>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</si>
  <si>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</si>
  <si>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</si>
  <si>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</si>
  <si>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</si>
  <si>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</si>
  <si>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</si>
  <si>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</si>
  <si>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</si>
  <si>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</si>
  <si>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</si>
  <si>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</si>
  <si>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</si>
  <si>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</si>
  <si>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</si>
  <si>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</si>
  <si>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</si>
  <si>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</si>
  <si>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</si>
  <si>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</si>
  <si>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</si>
  <si>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</si>
  <si>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</si>
  <si>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</si>
  <si>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</si>
  <si>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</si>
  <si>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</si>
  <si>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</si>
  <si>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</si>
  <si>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</si>
  <si>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</si>
  <si>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</si>
  <si>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</si>
  <si>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</si>
  <si>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</si>
  <si>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</si>
  <si>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</si>
  <si>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</si>
  <si>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</si>
  <si>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</si>
  <si>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</si>
  <si>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</si>
  <si>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</si>
  <si>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</si>
  <si>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</si>
  <si>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</si>
  <si>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</si>
  <si>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</si>
  <si>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</si>
  <si>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</si>
  <si>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</si>
  <si>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</si>
  <si>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</si>
  <si>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</si>
  <si>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</si>
  <si>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</si>
  <si>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</si>
  <si>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</si>
  <si>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</si>
  <si>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</si>
  <si>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</si>
  <si>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</si>
  <si>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</si>
  <si>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</si>
  <si>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</si>
  <si>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</si>
  <si>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</si>
  <si>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</si>
  <si>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</si>
  <si>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</si>
  <si>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</si>
  <si>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</si>
  <si>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</si>
  <si>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</si>
  <si>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</si>
  <si>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</si>
  <si>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</si>
  <si>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</si>
  <si>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</si>
  <si>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</si>
  <si>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</si>
  <si>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</si>
  <si>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</si>
  <si>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</si>
  <si>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</si>
  <si>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</si>
  <si>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</si>
  <si>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</si>
  <si>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</si>
  <si>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</si>
  <si>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</si>
  <si>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</si>
  <si>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</si>
  <si>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</si>
  <si>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</si>
  <si>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</si>
  <si>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</si>
  <si>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</si>
  <si>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</si>
  <si>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</si>
  <si>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</si>
  <si>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</si>
  <si>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</si>
  <si>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</si>
  <si>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</si>
  <si>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</si>
  <si>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</si>
  <si>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</si>
  <si>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</si>
  <si>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</si>
  <si>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</si>
  <si>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</si>
  <si>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</si>
  <si>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</si>
  <si>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</si>
  <si>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</si>
  <si>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</si>
  <si>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</si>
  <si>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</si>
  <si>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</si>
  <si>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</si>
  <si>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</si>
  <si>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</si>
  <si>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</si>
  <si>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</si>
  <si>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</si>
  <si>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</si>
  <si>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</si>
  <si>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</si>
  <si>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</si>
  <si>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</si>
  <si>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</si>
  <si>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</si>
  <si>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</si>
  <si>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</si>
  <si>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</si>
  <si>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</si>
  <si>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</si>
  <si>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</si>
  <si>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</si>
  <si>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</si>
  <si>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</si>
  <si>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</si>
  <si>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</si>
  <si>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</si>
  <si>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</si>
  <si>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</si>
  <si>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</si>
  <si>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</si>
  <si>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</si>
  <si>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</si>
  <si>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</si>
  <si>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</si>
  <si>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</si>
  <si>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</si>
  <si>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</si>
  <si>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</si>
  <si>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</si>
  <si>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</si>
  <si>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</si>
  <si>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</si>
  <si>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</si>
  <si>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</si>
  <si>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</si>
  <si>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</si>
  <si>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</si>
  <si>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</si>
  <si>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</si>
  <si>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</si>
  <si>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</si>
  <si>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</si>
  <si>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</si>
  <si>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</si>
  <si>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</si>
  <si>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</si>
  <si>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</si>
  <si>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</si>
  <si>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</si>
  <si>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</si>
  <si>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</si>
  <si>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</si>
  <si>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</si>
  <si>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</si>
  <si>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</si>
  <si>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</si>
  <si>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</si>
  <si>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</si>
  <si>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</si>
  <si>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</si>
  <si>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</si>
  <si>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</si>
  <si>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</si>
  <si>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</si>
  <si>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</si>
  <si>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</si>
  <si>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</si>
  <si>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</si>
  <si>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</si>
  <si>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</si>
  <si>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</si>
  <si>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</si>
  <si>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</si>
  <si>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</si>
  <si>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</si>
  <si>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</si>
  <si>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</si>
  <si>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</si>
  <si>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</si>
  <si>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</si>
  <si>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</si>
  <si>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</si>
  <si>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</si>
  <si>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</si>
  <si>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</si>
  <si>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</si>
  <si>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</si>
  <si>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</si>
  <si>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</si>
  <si>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</si>
  <si>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</si>
  <si>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</si>
  <si>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</si>
  <si>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</si>
  <si>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</si>
  <si>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</si>
  <si>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</si>
  <si>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</si>
  <si>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</si>
  <si>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</si>
  <si>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</si>
  <si>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</si>
  <si>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</si>
  <si>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</si>
  <si>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</si>
  <si>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</si>
  <si>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</si>
  <si>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</si>
  <si>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</si>
  <si>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</si>
  <si>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</si>
  <si>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</si>
  <si>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</si>
  <si>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</si>
  <si>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</si>
  <si>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</si>
  <si>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</si>
  <si>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</si>
  <si>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</si>
  <si>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</si>
  <si>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</si>
  <si>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</si>
  <si>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</si>
  <si>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</si>
  <si>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</si>
  <si>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</si>
  <si>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</si>
  <si>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</si>
  <si>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</si>
  <si>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</si>
  <si>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</si>
  <si>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</si>
  <si>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</si>
  <si>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</si>
  <si>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</si>
  <si>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</si>
  <si>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</si>
  <si>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</si>
  <si>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</si>
  <si>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</si>
  <si>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</si>
  <si>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</si>
  <si>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</si>
  <si>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</si>
  <si>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</si>
  <si>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</si>
  <si>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</si>
  <si>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</si>
  <si>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</si>
  <si>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</si>
  <si>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</si>
  <si>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</si>
  <si>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</si>
  <si>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</si>
  <si>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</si>
  <si>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</si>
  <si>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</si>
  <si>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</si>
  <si>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</si>
  <si>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</si>
  <si>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</si>
  <si>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</si>
  <si>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</si>
  <si>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</si>
  <si>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</si>
  <si>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</si>
  <si>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</si>
  <si>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</si>
  <si>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</si>
  <si>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</si>
  <si>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</si>
  <si>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</si>
  <si>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</si>
  <si>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</si>
  <si>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</si>
  <si>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</si>
  <si>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</si>
  <si>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</si>
  <si>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</si>
  <si>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</si>
  <si>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</si>
  <si>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</si>
  <si>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</si>
  <si>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</si>
  <si>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</si>
  <si>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</si>
  <si>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</si>
  <si>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</si>
  <si>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</si>
  <si>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</si>
  <si>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</si>
  <si>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</si>
  <si>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</si>
  <si>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</si>
  <si>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</si>
  <si>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</si>
  <si>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</si>
  <si>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</si>
  <si>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</si>
  <si>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</si>
  <si>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</si>
  <si>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</si>
  <si>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</si>
  <si>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</si>
  <si>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</si>
  <si>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</si>
  <si>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</si>
  <si>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</si>
  <si>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</si>
  <si>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</si>
  <si>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</si>
  <si>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</si>
  <si>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</si>
  <si>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</si>
  <si>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</si>
  <si>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</si>
  <si>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</si>
  <si>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</si>
  <si>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</si>
  <si>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</si>
  <si>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</si>
  <si>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</si>
  <si>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</si>
  <si>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</si>
  <si>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</si>
  <si>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</si>
  <si>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</si>
  <si>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</si>
  <si>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</si>
  <si>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</si>
  <si>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</si>
  <si>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</si>
  <si>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</si>
  <si>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</si>
  <si>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</si>
  <si>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</si>
  <si>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</si>
  <si>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</si>
  <si>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</si>
  <si>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</si>
  <si>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</si>
  <si>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</si>
  <si>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</si>
  <si>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</si>
  <si>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</si>
  <si>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</si>
  <si>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</si>
  <si>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</si>
  <si>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</si>
  <si>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</si>
  <si>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</si>
  <si>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</si>
  <si>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</si>
  <si>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</si>
  <si>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</si>
  <si>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</si>
  <si>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</si>
  <si>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</si>
  <si>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</si>
  <si>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</si>
  <si>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</si>
  <si>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</si>
  <si>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</si>
  <si>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</si>
  <si>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</si>
  <si>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</si>
  <si>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</si>
  <si>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</si>
  <si>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</si>
  <si>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</si>
  <si>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</si>
  <si>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</si>
  <si>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</si>
  <si>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</si>
  <si>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</si>
  <si>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</si>
  <si>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</si>
  <si>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</si>
  <si>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</si>
  <si>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</si>
  <si>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</si>
  <si>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</si>
  <si>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</si>
  <si>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</si>
  <si>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</si>
  <si>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</si>
  <si>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</si>
  <si>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</si>
  <si>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</si>
  <si>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</si>
  <si>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</si>
  <si>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</si>
  <si>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</si>
  <si>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</si>
  <si>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</si>
  <si>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</si>
  <si>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</si>
  <si>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</si>
  <si>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</si>
  <si>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</si>
  <si>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</si>
  <si>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</si>
  <si>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</si>
  <si>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</si>
  <si>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</si>
  <si>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</si>
  <si>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</si>
  <si>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</si>
  <si>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</si>
  <si>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</si>
  <si>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</si>
  <si>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</si>
  <si>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</si>
  <si>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</si>
  <si>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</si>
  <si>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</si>
  <si>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</si>
  <si>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</si>
  <si>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</si>
  <si>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</si>
  <si>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</si>
  <si>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</si>
  <si>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</si>
  <si>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</si>
  <si>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</si>
  <si>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</si>
  <si>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</si>
  <si>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</si>
  <si>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</si>
  <si>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</si>
  <si>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</si>
  <si>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</si>
  <si>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</si>
  <si>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</si>
  <si>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</si>
  <si>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</si>
  <si>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</si>
  <si>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</si>
  <si>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</si>
  <si>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</si>
  <si>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</si>
  <si>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</si>
  <si>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</si>
  <si>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</si>
  <si>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</si>
  <si>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</si>
  <si>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</si>
  <si>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</si>
  <si>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</si>
  <si>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</si>
  <si>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</si>
  <si>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</si>
  <si>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</si>
  <si>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</si>
  <si>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</si>
  <si>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</si>
  <si>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</si>
  <si>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</si>
  <si>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</si>
  <si>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</si>
  <si>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</si>
  <si>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</si>
  <si>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</si>
  <si>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</si>
  <si>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</si>
  <si>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</si>
  <si>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</si>
  <si>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</si>
  <si>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</si>
  <si>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</si>
  <si>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</si>
  <si>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</si>
  <si>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</si>
  <si>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</si>
  <si>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</si>
  <si>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</si>
  <si>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</si>
  <si>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</si>
  <si>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</si>
  <si>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</si>
  <si>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</si>
  <si>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</si>
  <si>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</si>
  <si>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</si>
  <si>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</si>
  <si>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</si>
  <si>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</si>
  <si>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</si>
  <si>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</si>
  <si>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</si>
  <si>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</si>
  <si>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</si>
  <si>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</si>
  <si>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</si>
  <si>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</si>
  <si>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</si>
  <si>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</si>
  <si>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</si>
  <si>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</si>
  <si>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</si>
  <si>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</si>
  <si>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</si>
  <si>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</si>
  <si>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</si>
  <si>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</si>
  <si>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</si>
  <si>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</si>
  <si>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</si>
  <si>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</si>
  <si>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</si>
  <si>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</si>
  <si>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</si>
  <si>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</si>
  <si>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</si>
  <si>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</si>
  <si>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</si>
  <si>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</si>
  <si>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</si>
  <si>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</si>
  <si>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</si>
  <si>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</si>
  <si>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</si>
  <si>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</si>
  <si>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</si>
  <si>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</si>
  <si>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</si>
  <si>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</si>
  <si>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</si>
  <si>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</si>
  <si>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</si>
  <si>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</si>
  <si>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</si>
  <si>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</si>
  <si>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</si>
  <si>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</si>
  <si>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</si>
  <si>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</si>
  <si>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</si>
  <si>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</si>
  <si>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</si>
  <si>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</si>
  <si>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</si>
  <si>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</si>
  <si>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</si>
  <si>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</si>
  <si>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</si>
  <si>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</si>
  <si>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</si>
  <si>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</si>
  <si>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</si>
  <si>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</si>
  <si>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</si>
  <si>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</si>
  <si>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</si>
  <si>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</si>
  <si>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</si>
  <si>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</si>
  <si>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</si>
  <si>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</si>
  <si>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</si>
  <si>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</si>
  <si>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</si>
  <si>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</si>
  <si>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</si>
  <si>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</si>
  <si>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</si>
  <si>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</si>
  <si>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</si>
  <si>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</si>
  <si>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</si>
  <si>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</si>
  <si>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</si>
  <si>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</si>
  <si>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</si>
  <si>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</si>
  <si>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</si>
  <si>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</si>
  <si>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</si>
  <si>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</si>
  <si>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</si>
  <si>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</si>
  <si>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</si>
  <si>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</si>
  <si>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</si>
  <si>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</si>
  <si>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</si>
  <si>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</si>
  <si>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</si>
  <si>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</si>
  <si>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</si>
  <si>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</si>
  <si>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</si>
  <si>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</si>
  <si>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</si>
  <si>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</si>
  <si>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</si>
  <si>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</si>
  <si>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</si>
  <si>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</si>
  <si>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</si>
  <si>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</si>
  <si>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</si>
  <si>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</si>
  <si>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</si>
  <si>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</si>
  <si>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</si>
  <si>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</si>
  <si>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</si>
  <si>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</si>
  <si>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</si>
  <si>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</si>
  <si>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</si>
  <si>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</si>
  <si>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</si>
  <si>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</si>
  <si>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</si>
  <si>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</si>
  <si>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</si>
  <si>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</si>
  <si>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</si>
  <si>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</si>
  <si>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</si>
  <si>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</si>
  <si>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</si>
  <si>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</si>
  <si>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</si>
  <si>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</si>
  <si>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</si>
  <si>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</si>
  <si>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</si>
  <si>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</si>
  <si>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</si>
  <si>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</si>
  <si>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</si>
  <si>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</si>
  <si>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</si>
  <si>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</si>
  <si>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</si>
  <si>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</si>
  <si>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</si>
  <si>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</si>
  <si>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</si>
  <si>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</si>
  <si>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</si>
  <si>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</si>
  <si>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</si>
  <si>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</si>
  <si>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</si>
  <si>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</si>
  <si>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</si>
  <si>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</si>
  <si>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</si>
  <si>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</si>
  <si>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</si>
  <si>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</si>
  <si>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</si>
  <si>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</si>
  <si>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</si>
  <si>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</si>
  <si>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</si>
  <si>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</si>
  <si>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</si>
  <si>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</si>
  <si>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</si>
  <si>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</si>
  <si>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</si>
  <si>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</si>
  <si>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</si>
  <si>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</si>
  <si>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</si>
  <si>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</si>
  <si>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</si>
  <si>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</si>
  <si>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</si>
  <si>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</si>
  <si>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</si>
  <si>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</si>
  <si>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</si>
  <si>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</si>
  <si>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</si>
  <si>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</si>
  <si>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</si>
  <si>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</si>
  <si>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</si>
  <si>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</si>
  <si>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</si>
  <si>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</si>
  <si>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</si>
  <si>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</si>
  <si>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</si>
  <si>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</si>
  <si>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</si>
  <si>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</si>
  <si>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</si>
  <si>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</si>
  <si>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</si>
  <si>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</si>
  <si>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</si>
  <si>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</si>
  <si>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</si>
  <si>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</si>
  <si>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</si>
  <si>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</si>
  <si>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</si>
  <si>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</si>
  <si>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</si>
  <si>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</si>
  <si>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</si>
  <si>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</si>
  <si>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</si>
  <si>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</si>
  <si>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</si>
  <si>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</si>
  <si>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</si>
  <si>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</si>
  <si>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</si>
  <si>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</si>
  <si>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</si>
  <si>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</si>
  <si>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</si>
  <si>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</si>
  <si>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</si>
  <si>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</si>
  <si>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</si>
  <si>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</si>
  <si>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</si>
  <si>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</si>
  <si>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</si>
  <si>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</si>
  <si>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</si>
  <si>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</si>
  <si>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</si>
  <si>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</si>
  <si>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</si>
  <si>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</si>
  <si>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</si>
  <si>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</si>
  <si>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</si>
  <si>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</si>
  <si>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</si>
  <si>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</si>
  <si>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</si>
  <si>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</si>
  <si>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</si>
  <si>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</si>
  <si>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</si>
  <si>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</si>
  <si>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</si>
  <si>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</si>
  <si>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</si>
  <si>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</si>
  <si>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</si>
  <si>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</si>
  <si>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</si>
  <si>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</si>
  <si>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</si>
  <si>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</si>
  <si>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</si>
  <si>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</si>
  <si>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</si>
  <si>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</si>
  <si>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</si>
  <si>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</si>
  <si>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</si>
  <si>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</si>
  <si>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</si>
  <si>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</si>
  <si>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</si>
  <si>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</si>
  <si>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</si>
  <si>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</si>
  <si>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</si>
  <si>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</si>
  <si>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</si>
  <si>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</si>
  <si>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</si>
  <si>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</si>
  <si>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</si>
  <si>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</si>
  <si>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</si>
  <si>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</si>
  <si>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</si>
  <si>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</si>
  <si>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</si>
  <si>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</si>
  <si>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</si>
  <si>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</si>
  <si>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</si>
  <si>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</si>
  <si>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</si>
  <si>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</si>
  <si>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</si>
  <si>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</si>
  <si>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</si>
  <si>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</si>
  <si>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</si>
  <si>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</si>
  <si>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</si>
  <si>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</si>
  <si>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</si>
  <si>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</si>
  <si>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</si>
  <si>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</si>
  <si>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</si>
  <si>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</si>
  <si>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</si>
  <si>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</si>
  <si>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</si>
  <si>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</si>
  <si>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</si>
  <si>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</si>
  <si>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</si>
  <si>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</si>
  <si>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</si>
  <si>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</si>
  <si>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</si>
  <si>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</si>
  <si>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</si>
  <si>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</si>
  <si>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</si>
  <si>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</si>
  <si>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</si>
  <si>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</si>
  <si>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</si>
  <si>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</si>
  <si>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</si>
  <si>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</si>
  <si>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</si>
  <si>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</si>
  <si>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</si>
  <si>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</si>
  <si>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</si>
  <si>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</si>
  <si>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</si>
  <si>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</si>
  <si>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</si>
  <si>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</si>
  <si>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</si>
  <si>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</si>
  <si>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</si>
  <si>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</si>
  <si>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</si>
  <si>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</si>
  <si>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</si>
  <si>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</si>
  <si>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</si>
  <si>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</si>
  <si>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</si>
  <si>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</si>
  <si>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</si>
  <si>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</si>
  <si>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</si>
  <si>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</si>
  <si>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</si>
  <si>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</si>
  <si>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</si>
  <si>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</si>
  <si>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</si>
  <si>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</si>
  <si>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</si>
  <si>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</si>
  <si>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</si>
  <si>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</si>
  <si>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</si>
  <si>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</si>
  <si>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</si>
  <si>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</si>
  <si>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</si>
  <si>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</si>
  <si>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</si>
  <si>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</si>
  <si>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</si>
  <si>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</si>
  <si>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</si>
  <si>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</si>
  <si>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</si>
  <si>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</si>
  <si>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</si>
  <si>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</si>
  <si>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</si>
  <si>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</si>
  <si>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</si>
  <si>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</si>
  <si>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</si>
  <si>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</si>
  <si>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</si>
  <si>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</si>
  <si>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</si>
  <si>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</si>
  <si>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</si>
  <si>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</si>
  <si>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</si>
  <si>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</si>
  <si>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</si>
  <si>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</si>
  <si>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</si>
  <si>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</si>
  <si>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</si>
  <si>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</si>
  <si>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</si>
  <si>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</si>
  <si>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</si>
  <si>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</si>
  <si>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</si>
  <si>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</si>
  <si>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</si>
  <si>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</si>
  <si>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</si>
  <si>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</si>
  <si>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</si>
  <si>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</si>
  <si>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</si>
  <si>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</si>
  <si>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</si>
  <si>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</si>
  <si>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</si>
  <si>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</si>
  <si>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</si>
  <si>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</si>
  <si>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</si>
  <si>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</si>
  <si>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</si>
  <si>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</si>
  <si>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</si>
  <si>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</si>
  <si>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</si>
  <si>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</si>
  <si>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</si>
  <si>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</si>
  <si>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</si>
  <si>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</si>
  <si>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</si>
  <si>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</si>
  <si>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</si>
  <si>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</si>
  <si>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</si>
  <si>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</si>
  <si>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</si>
  <si>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</si>
  <si>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</si>
  <si>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</si>
  <si>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</si>
  <si>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</si>
  <si>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</si>
  <si>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</si>
  <si>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</si>
  <si>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</si>
  <si>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</si>
  <si>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</si>
  <si>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</si>
  <si>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</si>
  <si>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</si>
  <si>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</si>
  <si>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</si>
  <si>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</si>
  <si>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</si>
  <si>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</si>
  <si>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</si>
  <si>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</si>
  <si>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</si>
  <si>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</si>
  <si>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</si>
  <si>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</si>
  <si>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</si>
  <si>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</si>
  <si>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</si>
  <si>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</si>
  <si>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</si>
  <si>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</si>
  <si>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</si>
  <si>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</si>
  <si>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</si>
  <si>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</si>
  <si>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</si>
  <si>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</si>
  <si>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</si>
  <si>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</si>
  <si>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</si>
  <si>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</si>
  <si>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</si>
  <si>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</si>
  <si>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</si>
  <si>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</si>
  <si>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</si>
  <si>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</si>
  <si>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</si>
  <si>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</si>
  <si>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</si>
  <si>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</si>
  <si>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</si>
  <si>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</si>
  <si>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</si>
  <si>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</si>
  <si>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</si>
  <si>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</si>
  <si>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</si>
  <si>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</si>
  <si>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</si>
  <si>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</si>
  <si>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</si>
  <si>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</si>
  <si>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</si>
  <si>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</si>
  <si>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</si>
  <si>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</si>
  <si>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</si>
  <si>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</si>
  <si>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</si>
  <si>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</si>
  <si>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</si>
  <si>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</si>
  <si>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</si>
  <si>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</si>
  <si>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</si>
  <si>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</si>
  <si>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</si>
  <si>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</si>
  <si>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</si>
  <si>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</si>
  <si>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</si>
  <si>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</si>
  <si>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</si>
  <si>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</si>
  <si>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</si>
  <si>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</si>
  <si>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</si>
  <si>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</si>
  <si>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</si>
  <si>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</si>
  <si>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</si>
  <si>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</si>
  <si>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</si>
  <si>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</si>
  <si>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</si>
  <si>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</si>
  <si>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</si>
  <si>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</si>
  <si>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</si>
  <si>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</si>
  <si>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</si>
  <si>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</si>
  <si>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</si>
  <si>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</si>
  <si>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</si>
  <si>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</si>
  <si>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</si>
  <si>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</si>
  <si>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</si>
  <si>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</si>
  <si>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</si>
  <si>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</si>
  <si>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</si>
  <si>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</si>
  <si>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</si>
  <si>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</si>
  <si>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</si>
  <si>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</si>
  <si>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</si>
  <si>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</si>
  <si>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</si>
  <si>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</si>
  <si>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</si>
  <si>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</si>
  <si>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</si>
  <si>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</si>
  <si>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</si>
  <si>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</si>
  <si>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</si>
  <si>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</si>
  <si>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</si>
  <si>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</si>
  <si>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</si>
  <si>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</si>
  <si>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</si>
  <si>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</si>
  <si>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</si>
  <si>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</si>
  <si>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</si>
  <si>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</si>
  <si>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</si>
  <si>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</si>
  <si>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</si>
  <si>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</si>
  <si>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</si>
  <si>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</si>
  <si>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</si>
  <si>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</si>
  <si>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</si>
  <si>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</si>
  <si>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</si>
  <si>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</si>
  <si>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</si>
  <si>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</si>
  <si>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</si>
  <si>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</si>
  <si>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</si>
  <si>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</si>
  <si>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</si>
  <si>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</si>
  <si>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</si>
  <si>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</si>
  <si>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</si>
  <si>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</si>
  <si>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</si>
  <si>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</si>
  <si>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</si>
  <si>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</si>
  <si>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</si>
  <si>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</si>
  <si>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</si>
  <si>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</si>
  <si>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</si>
  <si>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</si>
  <si>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</si>
  <si>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</si>
  <si>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</si>
  <si>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</si>
  <si>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</si>
  <si>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</si>
  <si>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</si>
  <si>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</si>
  <si>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</si>
  <si>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</si>
  <si>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</si>
  <si>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</si>
  <si>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</si>
  <si>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</si>
  <si>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</si>
  <si>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</si>
  <si>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</si>
  <si>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</si>
  <si>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</si>
  <si>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</si>
  <si>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</si>
  <si>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</si>
  <si>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</si>
  <si>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</si>
  <si>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</si>
  <si>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</si>
  <si>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</si>
  <si>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</si>
  <si>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</si>
  <si>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</si>
  <si>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</si>
  <si>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</si>
  <si>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</si>
  <si>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</si>
  <si>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</si>
  <si>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</si>
  <si>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</si>
  <si>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</si>
  <si>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</si>
  <si>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</si>
  <si>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</si>
  <si>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</si>
  <si>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</si>
  <si>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</si>
  <si>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</si>
  <si>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</si>
  <si>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</si>
  <si>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</si>
  <si>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</si>
  <si>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</si>
  <si>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</si>
  <si>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</si>
  <si>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</si>
  <si>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</si>
  <si>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</si>
  <si>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</si>
  <si>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</si>
  <si>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</si>
  <si>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</si>
  <si>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</si>
  <si>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</si>
  <si>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</si>
  <si>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</si>
  <si>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</si>
  <si>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</si>
  <si>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</si>
  <si>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</si>
  <si>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</si>
  <si>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</si>
  <si>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</si>
  <si>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</si>
  <si>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</si>
  <si>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</si>
  <si>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</si>
  <si>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</si>
  <si>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</si>
  <si>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</si>
  <si>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</si>
  <si>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</si>
  <si>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</si>
  <si>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</si>
  <si>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</si>
  <si>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</si>
  <si>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</si>
  <si>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</si>
  <si>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</si>
  <si>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</si>
  <si>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</si>
  <si>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</si>
  <si>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</si>
  <si>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</si>
  <si>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</si>
  <si>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</si>
  <si>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</si>
  <si>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</si>
  <si>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</si>
  <si>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</si>
  <si>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</si>
  <si>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</si>
  <si>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</si>
  <si>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</si>
  <si>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</si>
  <si>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</si>
  <si>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</si>
  <si>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</si>
  <si>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</si>
  <si>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</si>
  <si>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</si>
  <si>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</si>
  <si>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</si>
  <si>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</si>
  <si>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</si>
  <si>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</si>
  <si>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</si>
  <si>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</si>
  <si>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</si>
  <si>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</si>
  <si>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</si>
  <si>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</si>
  <si>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</si>
  <si>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</si>
  <si>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</si>
  <si>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</si>
  <si>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</si>
  <si>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</si>
  <si>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</si>
  <si>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</si>
  <si>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</si>
  <si>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</si>
  <si>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</si>
  <si>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</si>
  <si>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</si>
  <si>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</si>
  <si>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</si>
  <si>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</si>
  <si>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</si>
  <si>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</si>
  <si>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</si>
  <si>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</si>
  <si>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</si>
  <si>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</si>
  <si>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</si>
  <si>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</si>
  <si>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</si>
  <si>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</si>
  <si>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</si>
  <si>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</si>
  <si>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</si>
  <si>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</si>
  <si>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</si>
  <si>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</si>
  <si>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</si>
  <si>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</si>
  <si>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</si>
  <si>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</si>
  <si>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</si>
  <si>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</si>
  <si>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</si>
  <si>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</si>
  <si>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</si>
  <si>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</si>
  <si>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</si>
  <si>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</si>
  <si>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</si>
  <si>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</si>
  <si>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</si>
  <si>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</si>
  <si>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</si>
  <si>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</si>
  <si>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</si>
  <si>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</si>
  <si>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</si>
  <si>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</si>
  <si>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</si>
  <si>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</si>
  <si>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</si>
  <si>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</si>
  <si>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</si>
  <si>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</si>
  <si>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</si>
  <si>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</si>
  <si>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</si>
  <si>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</si>
  <si>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</si>
  <si>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</si>
  <si>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</si>
  <si>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</si>
  <si>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</si>
  <si>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</si>
  <si>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</si>
  <si>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</si>
  <si>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</si>
  <si>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</si>
  <si>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</si>
  <si>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</si>
  <si>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</si>
  <si>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</si>
  <si>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</si>
  <si>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</si>
  <si>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</si>
  <si>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</si>
  <si>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</si>
  <si>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</si>
  <si>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</si>
  <si>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</si>
  <si>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</si>
  <si>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</si>
  <si>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</si>
  <si>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</si>
  <si>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</si>
  <si>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</si>
  <si>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</si>
  <si>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</si>
  <si>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</si>
  <si>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</si>
  <si>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</si>
  <si>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</si>
  <si>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</si>
  <si>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</si>
  <si>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</si>
  <si>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</si>
  <si>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</si>
  <si>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</si>
  <si>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</si>
  <si>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</si>
  <si>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</si>
  <si>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</si>
  <si>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</si>
  <si>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</si>
  <si>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</si>
  <si>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</si>
  <si>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</si>
  <si>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</si>
  <si>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</si>
  <si>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</si>
  <si>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</si>
  <si>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</si>
  <si>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</si>
  <si>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</si>
  <si>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</si>
  <si>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</si>
  <si>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</si>
  <si>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</si>
  <si>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</si>
  <si>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</si>
  <si>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</si>
  <si>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</si>
  <si>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</si>
  <si>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</si>
  <si>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</si>
  <si>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</si>
  <si>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</si>
  <si>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</si>
  <si>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</si>
  <si>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</si>
  <si>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</si>
  <si>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</si>
  <si>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</si>
  <si>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</si>
  <si>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</si>
  <si>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</si>
  <si>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</si>
  <si>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</si>
  <si>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</si>
  <si>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</si>
  <si>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</si>
  <si>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</si>
  <si>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</si>
  <si>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</si>
  <si>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</si>
  <si>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</si>
  <si>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</si>
  <si>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</si>
  <si>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</si>
  <si>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</si>
  <si>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</si>
  <si>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</si>
  <si>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</si>
  <si>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</si>
  <si>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</si>
  <si>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</si>
  <si>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</si>
  <si>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</si>
  <si>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</si>
  <si>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</si>
  <si>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</si>
  <si>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</si>
  <si>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</si>
  <si>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</si>
  <si>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</si>
  <si>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</si>
  <si>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</si>
  <si>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</si>
  <si>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</si>
  <si>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</si>
  <si>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</si>
  <si>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</si>
  <si>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</si>
  <si>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</si>
  <si>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</si>
  <si>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</si>
  <si>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</si>
  <si>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</si>
  <si>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</si>
  <si>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</si>
  <si>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</si>
  <si>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</si>
  <si>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</si>
  <si>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</si>
  <si>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</si>
  <si>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</si>
  <si>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</si>
  <si>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</si>
  <si>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</si>
  <si>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</si>
  <si>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</si>
  <si>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</si>
  <si>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</si>
  <si>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</si>
  <si>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</si>
  <si>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</si>
  <si>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</si>
  <si>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</si>
  <si>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</si>
  <si>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</si>
  <si>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</si>
  <si>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</si>
  <si>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</si>
  <si>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</si>
  <si>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</si>
  <si>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</si>
  <si>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</si>
  <si>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</si>
  <si>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</si>
  <si>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</si>
  <si>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</si>
  <si>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</si>
  <si>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</si>
  <si>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</si>
  <si>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</si>
  <si>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</si>
  <si>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</si>
  <si>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</si>
  <si>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</si>
  <si>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</si>
  <si>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</si>
  <si>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</si>
  <si>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</si>
  <si>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</si>
  <si>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</si>
  <si>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</si>
  <si>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</si>
  <si>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</si>
  <si>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</si>
  <si>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</si>
  <si>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</si>
  <si>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</si>
  <si>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</si>
  <si>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</si>
  <si>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</si>
  <si>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</si>
  <si>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</si>
  <si>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</si>
  <si>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</si>
  <si>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</si>
  <si>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</si>
  <si>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</si>
  <si>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</si>
  <si>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</si>
  <si>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</si>
  <si>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</si>
  <si>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</si>
  <si>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</si>
  <si>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</si>
  <si>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</si>
  <si>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</si>
  <si>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</si>
  <si>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</si>
  <si>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</si>
  <si>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</si>
  <si>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</si>
  <si>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</si>
  <si>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</si>
  <si>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</si>
  <si>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</si>
  <si>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</si>
  <si>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</si>
  <si>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</si>
  <si>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</si>
  <si>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</si>
  <si>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</si>
  <si>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</si>
  <si>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</si>
  <si>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</si>
  <si>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</si>
  <si>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</si>
  <si>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</si>
  <si>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</si>
  <si>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</si>
  <si>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</si>
  <si>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</si>
  <si>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</si>
  <si>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</si>
  <si>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</si>
  <si>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</si>
  <si>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</si>
  <si>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</si>
  <si>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</si>
  <si>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</si>
  <si>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</si>
  <si>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</si>
  <si>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</si>
  <si>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</si>
  <si>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</si>
  <si>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</si>
  <si>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</si>
  <si>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</si>
  <si>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</si>
  <si>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</si>
  <si>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</si>
  <si>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</si>
  <si>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</si>
  <si>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</si>
  <si>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</si>
  <si>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</si>
  <si>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</si>
  <si>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</si>
  <si>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</si>
  <si>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</si>
  <si>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</si>
  <si>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</si>
  <si>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</si>
  <si>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</si>
  <si>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</si>
  <si>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</si>
  <si>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</si>
  <si>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</si>
  <si>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</si>
  <si>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</si>
  <si>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</si>
  <si>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</si>
  <si>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</si>
  <si>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</si>
  <si>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</si>
  <si>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</si>
  <si>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</si>
  <si>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</si>
  <si>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</si>
  <si>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</si>
  <si>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</si>
  <si>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</si>
  <si>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</si>
  <si>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</si>
  <si>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</si>
  <si>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</si>
  <si>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</si>
  <si>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</si>
  <si>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</si>
  <si>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</si>
  <si>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</si>
  <si>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</si>
  <si>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</si>
  <si>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</si>
  <si>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</si>
  <si>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</si>
  <si>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</si>
  <si>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</si>
  <si>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</si>
  <si>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</si>
  <si>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</si>
  <si>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</si>
  <si>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</si>
  <si>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</si>
  <si>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</si>
  <si>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</si>
  <si>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</si>
  <si>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</si>
  <si>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</si>
  <si>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</si>
  <si>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</si>
  <si>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</si>
  <si>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</si>
  <si>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</si>
  <si>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</si>
  <si>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</si>
  <si>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</si>
  <si>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</si>
  <si>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</si>
  <si>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</si>
  <si>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</si>
  <si>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</si>
  <si>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</si>
  <si>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</si>
  <si>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</si>
  <si>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</si>
  <si>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</si>
  <si>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</si>
  <si>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</si>
  <si>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</si>
  <si>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</si>
  <si>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</si>
  <si>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</si>
  <si>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</si>
  <si>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</si>
  <si>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</si>
  <si>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</si>
  <si>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</si>
  <si>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</si>
  <si>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</si>
  <si>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</si>
  <si>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</si>
  <si>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</si>
  <si>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</si>
  <si>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</si>
  <si>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</si>
  <si>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</si>
  <si>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</si>
  <si>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</si>
  <si>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</si>
  <si>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</si>
  <si>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</si>
  <si>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</si>
  <si>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</si>
  <si>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</si>
  <si>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</si>
  <si>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</si>
  <si>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</si>
  <si>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</si>
  <si>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</si>
  <si>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</si>
  <si>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</si>
  <si>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</si>
  <si>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</si>
  <si>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</si>
  <si>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</si>
  <si>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</si>
  <si>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</si>
  <si>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</si>
  <si>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</si>
  <si>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</si>
  <si>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</si>
  <si>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</si>
  <si>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</si>
  <si>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</si>
  <si>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</si>
  <si>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</si>
  <si>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</si>
  <si>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</si>
  <si>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</si>
  <si>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</si>
  <si>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</si>
  <si>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</si>
  <si>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</si>
  <si>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</si>
  <si>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</si>
  <si>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</si>
  <si>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</si>
  <si>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</si>
  <si>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</si>
  <si>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</si>
  <si>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</si>
  <si>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</si>
  <si>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</si>
  <si>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</si>
  <si>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</si>
  <si>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</si>
  <si>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</si>
  <si>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</si>
  <si>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</si>
  <si>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</si>
  <si>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</si>
  <si>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</si>
  <si>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</si>
  <si>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</si>
  <si>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</si>
  <si>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</si>
  <si>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</si>
  <si>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</si>
  <si>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</si>
  <si>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</si>
  <si>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</si>
  <si>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</si>
  <si>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</si>
  <si>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</si>
  <si>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</si>
  <si>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</si>
  <si>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</si>
  <si>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</si>
  <si>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</si>
  <si>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</si>
  <si>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</si>
  <si>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</si>
  <si>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</si>
  <si>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</si>
  <si>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</si>
  <si>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</si>
  <si>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</si>
  <si>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</si>
  <si>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</si>
  <si>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</si>
  <si>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</si>
  <si>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</si>
  <si>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</si>
  <si>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</si>
  <si>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</si>
  <si>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</si>
  <si>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</si>
  <si>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</si>
  <si>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</si>
  <si>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</si>
  <si>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</si>
  <si>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</si>
  <si>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</si>
  <si>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</si>
  <si>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</si>
  <si>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</si>
  <si>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</si>
  <si>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</si>
  <si>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</si>
  <si>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</si>
  <si>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</si>
  <si>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</si>
  <si>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</si>
  <si>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</si>
  <si>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</si>
  <si>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</si>
  <si>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</si>
  <si>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</si>
  <si>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</si>
  <si>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</si>
  <si>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</si>
  <si>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</si>
  <si>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</si>
  <si>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</si>
  <si>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</si>
  <si>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</si>
  <si>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</si>
  <si>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</si>
  <si>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</si>
  <si>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</si>
  <si>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</si>
  <si>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</si>
  <si>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</si>
  <si>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</si>
  <si>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</si>
  <si>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</si>
  <si>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</si>
  <si>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</si>
  <si>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</si>
  <si>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</si>
  <si>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</si>
  <si>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</si>
  <si>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</si>
  <si>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</si>
  <si>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</si>
  <si>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</si>
  <si>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</si>
  <si>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</si>
  <si>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</si>
  <si>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</si>
  <si>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</si>
  <si>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</si>
  <si>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</si>
  <si>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</si>
  <si>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</si>
  <si>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</si>
  <si>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</si>
  <si>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</si>
  <si>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</si>
  <si>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</si>
  <si>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</si>
  <si>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</si>
  <si>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</si>
  <si>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</si>
  <si>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</si>
  <si>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</si>
  <si>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</si>
  <si>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</si>
  <si>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</si>
  <si>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</si>
  <si>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</si>
  <si>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</si>
  <si>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</si>
  <si>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</si>
  <si>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</si>
  <si>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</si>
  <si>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</si>
  <si>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</si>
  <si>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</si>
  <si>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</si>
  <si>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</si>
  <si>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</si>
  <si>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</si>
  <si>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</si>
  <si>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</si>
  <si>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</si>
  <si>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</si>
  <si>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</si>
  <si>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</si>
  <si>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</si>
  <si>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</si>
  <si>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</si>
  <si>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</si>
  <si>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</si>
  <si>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</si>
  <si>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</si>
  <si>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</si>
  <si>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</si>
  <si>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</si>
  <si>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</si>
  <si>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</si>
  <si>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</si>
  <si>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</si>
  <si>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</si>
  <si>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</si>
  <si>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</si>
  <si>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</si>
  <si>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</si>
  <si>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</si>
  <si>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</si>
  <si>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</si>
  <si>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</si>
  <si>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</si>
  <si>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</si>
  <si>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</si>
  <si>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</si>
  <si>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</si>
  <si>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</si>
  <si>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</si>
  <si>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</si>
  <si>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</si>
  <si>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</si>
  <si>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</si>
  <si>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</si>
  <si>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</si>
  <si>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</si>
  <si>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</si>
  <si>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</si>
  <si>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</si>
  <si>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</si>
  <si>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</si>
  <si>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</si>
  <si>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</si>
  <si>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</si>
  <si>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</si>
  <si>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</si>
  <si>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</si>
  <si>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</si>
  <si>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</si>
  <si>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</si>
  <si>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</si>
  <si>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</si>
  <si>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</si>
  <si>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</si>
  <si>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</si>
  <si>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</si>
  <si>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</si>
  <si>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</si>
  <si>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</si>
  <si>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</si>
  <si>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</si>
  <si>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</si>
  <si>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</si>
  <si>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</si>
  <si>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</si>
  <si>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</si>
  <si>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</si>
  <si>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</si>
  <si>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</si>
  <si>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</si>
  <si>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</si>
  <si>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</si>
  <si>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</si>
  <si>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</si>
  <si>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</si>
  <si>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</si>
  <si>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</si>
  <si>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</si>
  <si>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</si>
  <si>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</si>
  <si>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</si>
  <si>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</si>
  <si>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</si>
  <si>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</si>
  <si>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</si>
  <si>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</si>
  <si>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</si>
  <si>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</si>
  <si>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</si>
  <si>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</si>
  <si>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</si>
  <si>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</si>
  <si>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</si>
  <si>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</si>
  <si>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</si>
  <si>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</si>
  <si>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</si>
  <si>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</si>
  <si>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</si>
  <si>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</si>
  <si>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</si>
  <si>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</si>
  <si>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</si>
  <si>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</si>
  <si>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</si>
  <si>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</si>
  <si>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</si>
  <si>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</si>
  <si>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</si>
  <si>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</si>
  <si>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</si>
  <si>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</si>
  <si>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</si>
  <si>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</si>
  <si>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</si>
  <si>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</si>
  <si>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</si>
  <si>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</si>
  <si>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</si>
  <si>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</si>
  <si>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</si>
  <si>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</si>
  <si>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</si>
  <si>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</si>
  <si>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</si>
  <si>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</si>
  <si>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</si>
  <si>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</si>
  <si>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</si>
  <si>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</si>
  <si>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</si>
  <si>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</si>
  <si>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</si>
  <si>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</si>
  <si>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</si>
  <si>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</si>
  <si>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</si>
  <si>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</si>
  <si>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</si>
  <si>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</si>
  <si>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</si>
  <si>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</si>
  <si>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</si>
  <si>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</si>
  <si>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</si>
  <si>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</si>
  <si>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</si>
  <si>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</si>
  <si>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</si>
  <si>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</si>
  <si>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</si>
  <si>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</si>
  <si>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</si>
  <si>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</si>
  <si>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</si>
  <si>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</si>
  <si>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</si>
  <si>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</si>
  <si>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</si>
  <si>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</si>
  <si>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</si>
  <si>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</si>
  <si>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</si>
  <si>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</si>
  <si>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</si>
  <si>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</si>
  <si>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</si>
  <si>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</si>
  <si>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</si>
  <si>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</si>
  <si>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</si>
  <si>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</si>
  <si>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</si>
  <si>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</si>
  <si>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</si>
  <si>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</si>
  <si>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</si>
  <si>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</si>
  <si>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</si>
  <si>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</si>
  <si>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</si>
  <si>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</si>
  <si>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</si>
  <si>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</si>
  <si>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</si>
  <si>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</si>
  <si>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</si>
  <si>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</si>
  <si>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</si>
  <si>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</si>
  <si>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</si>
  <si>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</si>
  <si>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</si>
  <si>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</si>
  <si>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</si>
  <si>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</si>
  <si>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</si>
  <si>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</si>
  <si>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</si>
  <si>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</si>
  <si>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</si>
  <si>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</si>
  <si>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</si>
  <si>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</si>
  <si>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</si>
  <si>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</si>
  <si>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</si>
  <si>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</si>
  <si>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</si>
  <si>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</si>
  <si>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</si>
  <si>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</si>
  <si>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</si>
  <si>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</si>
  <si>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</si>
  <si>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</si>
  <si>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</si>
  <si>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</si>
  <si>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</si>
  <si>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</si>
  <si>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</si>
  <si>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</si>
  <si>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</si>
  <si>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</si>
  <si>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</si>
  <si>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</si>
  <si>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</si>
  <si>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</si>
  <si>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</si>
  <si>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</si>
  <si>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</si>
  <si>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</si>
  <si>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</si>
  <si>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</si>
  <si>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</si>
  <si>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</si>
  <si>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</si>
  <si>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</si>
  <si>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</si>
  <si>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</si>
  <si>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</si>
  <si>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</si>
  <si>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</si>
  <si>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</si>
  <si>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</si>
  <si>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</si>
  <si>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</si>
  <si>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</si>
  <si>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</si>
  <si>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</si>
  <si>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</si>
  <si>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</si>
  <si>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</si>
  <si>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</si>
  <si>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</si>
  <si>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</si>
  <si>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</si>
  <si>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</si>
  <si>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</si>
  <si>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</si>
  <si>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</si>
  <si>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</si>
  <si>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</si>
  <si>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</si>
  <si>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</si>
  <si>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</si>
  <si>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</si>
  <si>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</si>
  <si>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</si>
  <si>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</si>
  <si>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</si>
  <si>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</si>
  <si>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</si>
  <si>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</si>
  <si>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</si>
  <si>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</si>
  <si>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</si>
  <si>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</si>
  <si>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</si>
  <si>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</si>
  <si>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</si>
  <si>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</si>
  <si>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</si>
  <si>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</si>
  <si>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</si>
  <si>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</si>
  <si>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</si>
  <si>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</si>
  <si>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</si>
  <si>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</si>
  <si>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</si>
  <si>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</si>
  <si>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</si>
  <si>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</si>
  <si>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</si>
  <si>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</si>
  <si>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</si>
  <si>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</si>
  <si>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</si>
  <si>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</si>
  <si>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</si>
  <si>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</si>
  <si>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</si>
  <si>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</si>
  <si>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</si>
  <si>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</si>
  <si>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</si>
  <si>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</si>
  <si>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</si>
  <si>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</si>
  <si>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</si>
  <si>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</si>
  <si>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</si>
  <si>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</si>
  <si>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</si>
  <si>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</si>
  <si>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</si>
  <si>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</si>
  <si>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</si>
  <si>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</si>
  <si>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</si>
  <si>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</si>
  <si>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</si>
  <si>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</si>
  <si>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</si>
  <si>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</si>
  <si>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</si>
  <si>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</si>
  <si>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</si>
  <si>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</si>
  <si>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</si>
  <si>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</si>
  <si>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</si>
  <si>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</si>
  <si>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</si>
  <si>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</si>
  <si>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</si>
  <si>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</si>
  <si>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</si>
  <si>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</si>
  <si>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</si>
  <si>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</si>
  <si>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</si>
  <si>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</si>
  <si>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</si>
  <si>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</si>
  <si>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</si>
  <si>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</si>
  <si>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</si>
  <si>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</si>
  <si>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</si>
  <si>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</si>
  <si>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</si>
  <si>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</si>
  <si>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</si>
  <si>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</si>
  <si>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</si>
  <si>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</si>
  <si>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</si>
  <si>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</si>
  <si>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</si>
  <si>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</si>
  <si>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</si>
  <si>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</si>
  <si>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</si>
  <si>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</si>
  <si>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</si>
  <si>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</si>
  <si>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</si>
  <si>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</si>
  <si>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</si>
  <si>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</si>
  <si>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</si>
  <si>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</si>
  <si>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</si>
  <si>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</si>
  <si>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</si>
  <si>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</si>
  <si>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</si>
  <si>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</si>
  <si>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</si>
  <si>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</si>
  <si>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</si>
  <si>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</si>
  <si>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</si>
  <si>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</si>
  <si>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</si>
  <si>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</si>
  <si>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</si>
  <si>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</si>
  <si>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</si>
  <si>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</si>
  <si>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</si>
  <si>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</si>
  <si>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</si>
  <si>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</si>
  <si>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</si>
  <si>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</si>
  <si>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</si>
  <si>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</si>
  <si>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</si>
  <si>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</si>
  <si>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</si>
  <si>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</si>
  <si>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</si>
  <si>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</si>
  <si>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</si>
  <si>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</si>
  <si>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</si>
  <si>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</si>
  <si>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</si>
  <si>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</si>
  <si>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</si>
  <si>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</si>
  <si>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</si>
  <si>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</si>
  <si>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</si>
  <si>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</si>
  <si>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</si>
  <si>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</si>
  <si>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</si>
  <si>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</si>
  <si>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</si>
  <si>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</si>
  <si>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</si>
  <si>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</si>
  <si>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</si>
  <si>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</si>
  <si>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</si>
  <si>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</si>
  <si>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</si>
  <si>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</si>
  <si>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</si>
  <si>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</si>
  <si>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</si>
  <si>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</si>
  <si>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</si>
  <si>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</si>
  <si>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</si>
  <si>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</si>
  <si>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</si>
  <si>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</si>
  <si>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</si>
  <si>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</si>
  <si>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</si>
  <si>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</si>
  <si>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</si>
  <si>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</si>
  <si>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</si>
  <si>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</si>
  <si>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</si>
  <si>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</si>
  <si>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</si>
  <si>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</si>
  <si>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</si>
  <si>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</si>
  <si>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</si>
  <si>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</si>
  <si>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</si>
  <si>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</si>
  <si>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</si>
  <si>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</si>
  <si>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</si>
  <si>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</si>
  <si>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</si>
  <si>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</si>
  <si>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</si>
  <si>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</si>
  <si>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</si>
  <si>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</si>
  <si>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</si>
  <si>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</si>
  <si>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</si>
  <si>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</si>
  <si>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</si>
  <si>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</si>
  <si>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</si>
  <si>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</si>
  <si>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</si>
  <si>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</si>
  <si>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</si>
  <si>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</si>
  <si>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</si>
  <si>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</si>
  <si>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</si>
  <si>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</si>
  <si>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</si>
  <si>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</si>
  <si>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</si>
  <si>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</si>
  <si>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</si>
  <si>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</si>
  <si>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</si>
  <si>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</si>
  <si>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</si>
  <si>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</si>
  <si>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</si>
  <si>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</si>
  <si>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</si>
  <si>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</si>
  <si>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</si>
  <si>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</si>
  <si>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</si>
  <si>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</si>
  <si>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</si>
  <si>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</si>
  <si>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</si>
  <si>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</si>
  <si>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</si>
  <si>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</si>
  <si>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</si>
  <si>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</si>
  <si>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</si>
  <si>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</si>
  <si>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</si>
  <si>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</si>
  <si>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</si>
  <si>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</si>
  <si>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</si>
  <si>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</si>
  <si>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</si>
  <si>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</si>
  <si>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</si>
  <si>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</si>
  <si>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</si>
  <si>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</si>
  <si>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</si>
  <si>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</si>
  <si>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</si>
  <si>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</si>
  <si>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</si>
  <si>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</si>
  <si>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</si>
  <si>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</si>
  <si>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</si>
  <si>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</si>
  <si>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</si>
  <si>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</si>
  <si>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</si>
  <si>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</si>
  <si>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</si>
  <si>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</si>
  <si>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</si>
  <si>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</si>
  <si>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</si>
  <si>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</si>
  <si>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</si>
  <si>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</si>
  <si>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</si>
  <si>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</si>
  <si>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</si>
  <si>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</si>
  <si>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</si>
  <si>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</si>
  <si>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</si>
  <si>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</si>
  <si>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</si>
  <si>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</si>
  <si>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</si>
  <si>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</si>
  <si>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</si>
  <si>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</si>
  <si>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</si>
  <si>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</si>
  <si>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</si>
  <si>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</si>
  <si>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</si>
  <si>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</si>
  <si>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</si>
  <si>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</si>
  <si>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</si>
  <si>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</si>
  <si>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</si>
  <si>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</si>
  <si>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</si>
  <si>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</si>
  <si>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</si>
  <si>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</si>
  <si>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</si>
  <si>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</si>
  <si>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</si>
  <si>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</si>
  <si>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</si>
  <si>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</si>
  <si>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</si>
  <si>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</si>
  <si>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</si>
  <si>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</si>
  <si>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</si>
  <si>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</si>
  <si>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</si>
  <si>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</si>
  <si>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</si>
  <si>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</si>
  <si>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</si>
  <si>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</si>
  <si>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</si>
  <si>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</si>
  <si>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</si>
  <si>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</si>
  <si>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</si>
  <si>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</si>
  <si>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</si>
  <si>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</si>
  <si>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</si>
  <si>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</si>
  <si>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</si>
  <si>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</si>
  <si>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</si>
  <si>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</si>
  <si>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</si>
  <si>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</si>
  <si>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</si>
  <si>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</si>
  <si>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</si>
  <si>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</si>
  <si>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</si>
  <si>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</si>
  <si>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</si>
  <si>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</si>
  <si>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</si>
  <si>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</si>
  <si>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</si>
  <si>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</si>
  <si>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</si>
  <si>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</si>
  <si>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</si>
  <si>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</si>
  <si>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</si>
  <si>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</si>
  <si>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</si>
  <si>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</si>
  <si>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</si>
  <si>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</si>
  <si>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</si>
  <si>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</si>
  <si>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</si>
  <si>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</si>
  <si>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</si>
  <si>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</si>
  <si>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</si>
  <si>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</si>
  <si>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</si>
  <si>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</si>
  <si>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</si>
  <si>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</si>
  <si>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</si>
  <si>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</si>
  <si>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</si>
  <si>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</si>
  <si>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</si>
  <si>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</si>
  <si>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</si>
  <si>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</si>
  <si>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</si>
  <si>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</si>
  <si>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</si>
  <si>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</si>
  <si>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</si>
  <si>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</si>
  <si>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</si>
  <si>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</si>
  <si>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</si>
  <si>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</si>
  <si>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</si>
  <si>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</si>
  <si>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</si>
  <si>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</si>
  <si>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</si>
  <si>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</si>
  <si>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</si>
  <si>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</si>
  <si>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</si>
  <si>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</si>
  <si>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</si>
  <si>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</si>
  <si>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</si>
  <si>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</si>
  <si>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</si>
  <si>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</si>
  <si>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</si>
  <si>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</si>
  <si>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</si>
  <si>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</si>
  <si>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</si>
  <si>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</si>
  <si>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</si>
  <si>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</si>
  <si>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</si>
  <si>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</si>
  <si>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</si>
  <si>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</si>
  <si>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</si>
  <si>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</si>
  <si>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</si>
  <si>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</si>
  <si>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</si>
  <si>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</si>
  <si>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</si>
  <si>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</si>
  <si>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</si>
  <si>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</si>
  <si>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</si>
  <si>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</si>
  <si>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</si>
  <si>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</si>
  <si>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</si>
  <si>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</si>
  <si>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</si>
  <si>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</si>
  <si>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</si>
  <si>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</si>
  <si>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</si>
  <si>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</si>
  <si>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</si>
  <si>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</si>
  <si>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</si>
  <si>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</si>
  <si>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</si>
  <si>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</si>
  <si>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</si>
  <si>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</si>
  <si>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</si>
  <si>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</si>
  <si>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</si>
  <si>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</si>
  <si>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</si>
  <si>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</si>
  <si>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</si>
  <si>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</si>
  <si>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</si>
  <si>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</si>
  <si>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</si>
  <si>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</si>
  <si>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</si>
  <si>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</si>
  <si>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</si>
  <si>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</si>
  <si>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</si>
  <si>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</si>
  <si>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</si>
  <si>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</si>
  <si>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</si>
  <si>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</si>
  <si>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</si>
  <si>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</si>
  <si>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</si>
  <si>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</si>
  <si>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</si>
  <si>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</si>
  <si>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</si>
  <si>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</si>
  <si>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</si>
  <si>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</si>
  <si>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</si>
  <si>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</si>
  <si>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</si>
  <si>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</si>
  <si>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</si>
  <si>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</si>
  <si>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</si>
  <si>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</si>
  <si>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</si>
  <si>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</si>
  <si>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</si>
  <si>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</si>
  <si>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</si>
  <si>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</si>
  <si>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</si>
  <si>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</si>
  <si>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</si>
  <si>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</si>
  <si>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</si>
  <si>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</si>
  <si>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</si>
  <si>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</si>
  <si>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</si>
  <si>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</si>
  <si>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</si>
  <si>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</si>
  <si>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</si>
  <si>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</si>
  <si>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</si>
  <si>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</si>
  <si>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</si>
  <si>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</si>
  <si>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</si>
  <si>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</si>
  <si>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</si>
  <si>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</si>
  <si>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</si>
  <si>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</si>
  <si>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</si>
  <si>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</si>
  <si>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</si>
  <si>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</si>
  <si>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</si>
  <si>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</si>
  <si>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</si>
  <si>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</si>
  <si>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</si>
  <si>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</si>
  <si>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</si>
  <si>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</si>
  <si>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</si>
  <si>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</si>
  <si>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</si>
  <si>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</si>
  <si>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</si>
  <si>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</si>
  <si>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</si>
  <si>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</si>
  <si>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</si>
  <si>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</si>
  <si>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</si>
  <si>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</si>
  <si>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</si>
  <si>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</si>
  <si>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</si>
  <si>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</si>
  <si>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</si>
  <si>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</si>
  <si>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</si>
  <si>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</si>
  <si>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</si>
  <si>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</si>
  <si>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</si>
  <si>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</si>
  <si>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</si>
  <si>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</si>
  <si>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</si>
  <si>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</si>
  <si>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</si>
  <si>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</si>
  <si>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</si>
  <si>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</si>
  <si>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</si>
  <si>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</si>
  <si>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</si>
  <si>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</si>
  <si>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</si>
  <si>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</si>
  <si>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</si>
  <si>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</si>
  <si>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</si>
  <si>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</si>
  <si>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</si>
  <si>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</si>
  <si>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</si>
  <si>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</si>
  <si>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</si>
  <si>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</si>
  <si>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</si>
  <si>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</si>
  <si>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</si>
  <si>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</si>
  <si>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</si>
  <si>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</si>
  <si>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</si>
  <si>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</si>
  <si>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</si>
  <si>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</si>
  <si>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</si>
  <si>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</si>
  <si>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</si>
  <si>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</si>
  <si>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</si>
  <si>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</si>
  <si>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</si>
  <si>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</si>
  <si>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</si>
  <si>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</si>
  <si>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</si>
  <si>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</si>
  <si>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</si>
  <si>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</si>
  <si>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</si>
  <si>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</si>
  <si>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</si>
  <si>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</si>
  <si>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</si>
  <si>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</si>
  <si>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</si>
  <si>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</si>
  <si>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</si>
  <si>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</si>
  <si>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</si>
  <si>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</si>
  <si>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</si>
  <si>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</si>
  <si>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</si>
  <si>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</si>
  <si>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</si>
  <si>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</si>
  <si>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</si>
  <si>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</si>
  <si>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</si>
  <si>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</si>
  <si>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</si>
  <si>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</si>
  <si>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</si>
  <si>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</si>
  <si>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</si>
  <si>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</si>
  <si>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</si>
  <si>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</si>
  <si>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</si>
  <si>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</si>
  <si>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</si>
  <si>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</si>
  <si>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</si>
  <si>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</si>
  <si>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</si>
  <si>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</si>
  <si>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</si>
  <si>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</si>
  <si>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</si>
  <si>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</si>
  <si>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</si>
  <si>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</si>
  <si>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</si>
  <si>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</si>
  <si>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</si>
  <si>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</si>
  <si>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</si>
  <si>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</si>
  <si>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</si>
  <si>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</si>
  <si>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</si>
  <si>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</si>
  <si>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</si>
  <si>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</si>
  <si>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</si>
  <si>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</si>
  <si>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</si>
  <si>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</si>
  <si>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</si>
  <si>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</si>
  <si>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</si>
  <si>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</si>
  <si>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</si>
  <si>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</si>
  <si>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</si>
  <si>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</si>
  <si>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</si>
  <si>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</si>
  <si>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</si>
  <si>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</si>
  <si>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</si>
  <si>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</si>
  <si>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</si>
  <si>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</si>
  <si>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</si>
  <si>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</si>
  <si>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</si>
  <si>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</si>
  <si>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</si>
  <si>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</si>
  <si>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</si>
  <si>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</si>
  <si>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</si>
  <si>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</si>
  <si>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</si>
  <si>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</si>
  <si>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</si>
  <si>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</si>
  <si>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</si>
  <si>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</si>
  <si>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</si>
  <si>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</si>
  <si>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</si>
  <si>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</si>
  <si>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</si>
  <si>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</si>
  <si>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</si>
  <si>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</si>
  <si>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</si>
  <si>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</si>
  <si>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</si>
  <si>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</si>
  <si>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</si>
  <si>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</si>
  <si>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</si>
  <si>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</si>
  <si>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</si>
  <si>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</si>
  <si>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</si>
  <si>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</si>
  <si>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</si>
  <si>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</si>
  <si>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</si>
  <si>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</si>
  <si>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</si>
  <si>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</si>
  <si>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</si>
  <si>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</si>
  <si>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</si>
  <si>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</si>
  <si>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</si>
  <si>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</si>
  <si>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</si>
  <si>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</si>
  <si>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</si>
  <si>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</si>
  <si>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</si>
  <si>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</si>
  <si>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</si>
  <si>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</si>
  <si>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</si>
  <si>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</si>
  <si>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</si>
  <si>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</si>
  <si>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</si>
  <si>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</si>
  <si>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</si>
  <si>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</si>
  <si>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</si>
  <si>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</si>
  <si>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</si>
  <si>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</si>
  <si>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</si>
  <si>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</si>
  <si>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</si>
  <si>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</si>
  <si>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</si>
  <si>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</si>
  <si>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</si>
  <si>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</si>
  <si>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</si>
  <si>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</si>
  <si>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</si>
  <si>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</si>
  <si>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</si>
  <si>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</si>
  <si>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</si>
  <si>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</si>
  <si>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</si>
  <si>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</si>
  <si>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</si>
  <si>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</si>
  <si>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</si>
  <si>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</si>
  <si>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</si>
  <si>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</si>
  <si>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</si>
  <si>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</si>
  <si>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</si>
  <si>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</si>
  <si>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</si>
  <si>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</si>
  <si>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</si>
  <si>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</si>
  <si>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</si>
  <si>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</si>
  <si>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</si>
  <si>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</si>
  <si>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</si>
  <si>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</si>
  <si>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</si>
  <si>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</si>
  <si>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</si>
  <si>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</si>
  <si>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</si>
  <si>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</si>
  <si>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</si>
  <si>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</si>
  <si>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</si>
  <si>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</si>
  <si>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</si>
  <si>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</si>
  <si>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</si>
  <si>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</si>
  <si>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</si>
  <si>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</si>
  <si>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</si>
  <si>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</si>
  <si>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</si>
  <si>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</si>
  <si>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</si>
  <si>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</si>
  <si>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</si>
  <si>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</si>
  <si>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</si>
  <si>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</si>
  <si>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</si>
  <si>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</si>
  <si>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</si>
  <si>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</si>
  <si>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</si>
  <si>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</si>
  <si>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</si>
  <si>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</si>
  <si>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</si>
  <si>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</si>
  <si>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</si>
  <si>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</si>
  <si>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</si>
  <si>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</si>
  <si>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</si>
  <si>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</si>
  <si>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</si>
  <si>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</si>
  <si>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</si>
  <si>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</si>
  <si>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</si>
  <si>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</si>
  <si>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</si>
  <si>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</si>
  <si>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</si>
  <si>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</si>
  <si>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</si>
  <si>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</si>
  <si>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</si>
  <si>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</si>
  <si>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</si>
  <si>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</si>
  <si>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</si>
  <si>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</si>
  <si>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</si>
  <si>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</si>
  <si>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</si>
  <si>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</si>
  <si>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</si>
  <si>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</si>
  <si>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</si>
  <si>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</si>
  <si>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</si>
  <si>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</si>
  <si>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</si>
  <si>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</si>
  <si>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</si>
  <si>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</si>
  <si>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</si>
  <si>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</si>
  <si>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</si>
  <si>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</si>
  <si>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</si>
  <si>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</si>
  <si>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</si>
  <si>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</si>
  <si>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</si>
  <si>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</si>
  <si>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</si>
  <si>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</si>
  <si>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</si>
  <si>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</si>
  <si>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</si>
  <si>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</si>
  <si>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</si>
  <si>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</si>
  <si>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</si>
  <si>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</si>
  <si>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</si>
  <si>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</si>
  <si>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</si>
  <si>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</si>
  <si>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</si>
  <si>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</si>
  <si>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</si>
  <si>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</si>
  <si>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</si>
  <si>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</si>
  <si>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</si>
  <si>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</si>
  <si>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</si>
  <si>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</si>
  <si>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</si>
  <si>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</si>
  <si>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</si>
  <si>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</si>
  <si>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</si>
  <si>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</si>
  <si>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</si>
  <si>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</si>
  <si>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</si>
  <si>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</si>
  <si>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</si>
  <si>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</si>
  <si>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</si>
  <si>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</si>
  <si>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</si>
  <si>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</si>
  <si>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</si>
  <si>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</si>
  <si>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</si>
  <si>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</si>
  <si>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</si>
  <si>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</si>
  <si>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</si>
  <si>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</si>
  <si>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</si>
  <si>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</si>
  <si>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</si>
  <si>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</si>
  <si>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</si>
  <si>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</si>
  <si>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</si>
  <si>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</si>
  <si>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</si>
  <si>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</si>
  <si>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</si>
  <si>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</si>
  <si>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</si>
  <si>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</si>
  <si>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</si>
  <si>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</si>
  <si>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</si>
  <si>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</si>
  <si>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</si>
  <si>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</si>
  <si>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</si>
  <si>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</si>
  <si>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</si>
  <si>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</si>
  <si>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</si>
  <si>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</si>
  <si>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</si>
  <si>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</si>
  <si>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</si>
  <si>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</si>
  <si>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</si>
  <si>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</si>
  <si>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</si>
  <si>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</si>
  <si>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</si>
  <si>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</si>
  <si>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</si>
  <si>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</si>
  <si>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</si>
  <si>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</si>
  <si>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</si>
  <si>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</si>
  <si>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</si>
  <si>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</si>
  <si>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</si>
  <si>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</si>
  <si>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</si>
  <si>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</si>
  <si>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</si>
  <si>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</si>
  <si>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</si>
  <si>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</si>
  <si>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</si>
  <si>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</si>
  <si>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</si>
  <si>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</si>
  <si>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</si>
  <si>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</si>
  <si>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</si>
  <si>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</si>
  <si>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</si>
  <si>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</si>
  <si>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</si>
  <si>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</si>
  <si>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</si>
  <si>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</si>
  <si>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</si>
  <si>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</si>
  <si>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</si>
  <si>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</si>
  <si>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</si>
  <si>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</si>
  <si>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</si>
  <si>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</si>
  <si>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</si>
  <si>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</si>
  <si>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</si>
  <si>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</si>
  <si>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</si>
  <si>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</si>
  <si>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</si>
  <si>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</si>
  <si>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</si>
  <si>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</si>
  <si>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</si>
  <si>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</si>
  <si>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</si>
  <si>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</si>
  <si>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</si>
  <si>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</si>
  <si>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</si>
  <si>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</si>
  <si>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</si>
  <si>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</si>
  <si>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</si>
  <si>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</si>
  <si>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</si>
  <si>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</si>
  <si>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</si>
  <si>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</si>
  <si>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</si>
  <si>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</si>
  <si>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</si>
  <si>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</si>
  <si>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</si>
  <si>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</si>
  <si>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</si>
  <si>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</si>
  <si>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</si>
  <si>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</si>
  <si>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</si>
  <si>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</si>
  <si>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</si>
  <si>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</si>
  <si>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</si>
  <si>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</si>
  <si>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</si>
  <si>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</si>
  <si>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</si>
  <si>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</si>
  <si>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</si>
  <si>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</si>
  <si>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</si>
  <si>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</si>
  <si>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</si>
  <si>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</si>
  <si>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</si>
  <si>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</si>
  <si>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</si>
  <si>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</si>
  <si>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</si>
  <si>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</si>
  <si>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</si>
  <si>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</si>
  <si>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</si>
  <si>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</si>
  <si>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</si>
  <si>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</si>
  <si>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</si>
  <si>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</si>
  <si>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</si>
  <si>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</si>
  <si>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</si>
  <si>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</si>
  <si>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</si>
  <si>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</si>
  <si>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</si>
  <si>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</si>
  <si>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</si>
  <si>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</si>
  <si>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</si>
  <si>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</si>
  <si>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</si>
  <si>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</si>
  <si>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</si>
  <si>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</si>
  <si>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</si>
  <si>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</si>
  <si>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</si>
  <si>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</si>
  <si>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</si>
  <si>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</si>
  <si>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</si>
  <si>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</si>
  <si>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</si>
  <si>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</si>
  <si>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</si>
  <si>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</si>
  <si>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</si>
  <si>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</si>
  <si>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</si>
  <si>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</si>
  <si>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</si>
  <si>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</si>
  <si>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</si>
  <si>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</si>
  <si>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</si>
  <si>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</si>
  <si>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</si>
  <si>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</si>
  <si>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</si>
  <si>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</si>
  <si>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</si>
  <si>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</si>
  <si>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</si>
  <si>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</si>
  <si>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</si>
  <si>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</si>
  <si>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</si>
  <si>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</si>
  <si>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</si>
  <si>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</si>
  <si>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</si>
  <si>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</si>
  <si>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</si>
  <si>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</si>
  <si>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</si>
  <si>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</si>
  <si>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</si>
  <si>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</si>
  <si>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</si>
  <si>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</si>
  <si>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</si>
  <si>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</si>
  <si>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</si>
  <si>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</si>
  <si>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</si>
  <si>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</si>
  <si>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</si>
  <si>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</si>
  <si>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</si>
  <si>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</si>
  <si>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</si>
  <si>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</si>
  <si>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</si>
  <si>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</si>
  <si>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</si>
  <si>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</si>
  <si>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</si>
  <si>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</si>
  <si>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</si>
  <si>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</si>
  <si>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</si>
  <si>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</si>
  <si>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</si>
  <si>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</si>
  <si>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</si>
  <si>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</si>
  <si>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</si>
  <si>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</si>
  <si>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</si>
  <si>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</si>
  <si>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</si>
  <si>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</si>
  <si>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</si>
  <si>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</si>
  <si>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</si>
  <si>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</si>
  <si>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</si>
  <si>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</si>
  <si>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</si>
  <si>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</si>
  <si>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</si>
  <si>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</si>
  <si>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</si>
  <si>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</si>
  <si>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</si>
  <si>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</si>
  <si>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</si>
  <si>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</si>
  <si>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</si>
  <si>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</si>
  <si>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</si>
  <si>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</si>
  <si>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</si>
  <si>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</si>
  <si>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</si>
  <si>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</si>
  <si>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</si>
  <si>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</si>
  <si>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</si>
  <si>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</si>
  <si>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</si>
  <si>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</si>
  <si>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</si>
  <si>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</si>
  <si>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</si>
  <si>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</si>
  <si>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</si>
  <si>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</si>
  <si>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</si>
  <si>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</si>
  <si>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</si>
  <si>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</si>
  <si>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</si>
  <si>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</si>
  <si>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</si>
  <si>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</si>
  <si>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</si>
  <si>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</si>
  <si>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</si>
  <si>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</si>
  <si>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</si>
  <si>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</si>
  <si>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</si>
  <si>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</si>
  <si>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</si>
  <si>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</si>
  <si>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</si>
  <si>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</si>
  <si>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</si>
  <si>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</si>
  <si>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</si>
  <si>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</si>
  <si>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</si>
  <si>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</si>
  <si>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</si>
  <si>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</si>
  <si>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</si>
  <si>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</si>
  <si>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</si>
  <si>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</si>
  <si>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</si>
  <si>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</si>
  <si>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</si>
  <si>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</si>
  <si>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</si>
  <si>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</si>
  <si>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</si>
  <si>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</si>
  <si>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</si>
  <si>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</si>
  <si>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</si>
  <si>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</si>
  <si>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</si>
  <si>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</si>
  <si>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</si>
  <si>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</si>
  <si>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</si>
  <si>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</si>
  <si>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</si>
  <si>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</si>
  <si>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</si>
  <si>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</si>
  <si>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</si>
  <si>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</si>
  <si>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</si>
  <si>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</si>
  <si>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</si>
  <si>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</si>
  <si>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</si>
  <si>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</si>
  <si>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</si>
  <si>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</si>
  <si>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</si>
  <si>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</si>
  <si>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</si>
  <si>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</si>
  <si>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</si>
  <si>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</si>
  <si>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</si>
  <si>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</si>
  <si>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</si>
  <si>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</si>
  <si>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</si>
  <si>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</si>
  <si>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</si>
  <si>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</si>
  <si>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</si>
  <si>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</si>
  <si>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</si>
  <si>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</si>
  <si>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</si>
  <si>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</si>
  <si>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</si>
  <si>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</si>
  <si>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</si>
  <si>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</si>
  <si>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</si>
  <si>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</si>
  <si>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</si>
  <si>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</si>
  <si>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</si>
  <si>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</si>
  <si>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</si>
  <si>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</si>
  <si>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</si>
  <si>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</si>
  <si>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</si>
  <si>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</si>
  <si>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</si>
  <si>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</si>
  <si>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</si>
  <si>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</si>
  <si>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</si>
  <si>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</si>
  <si>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</si>
  <si>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</si>
  <si>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</si>
  <si>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</si>
  <si>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</si>
  <si>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</si>
  <si>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</si>
  <si>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</si>
  <si>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</si>
  <si>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</si>
  <si>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</si>
  <si>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</si>
  <si>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</si>
  <si>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</si>
  <si>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</si>
  <si>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</si>
  <si>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</si>
  <si>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</si>
  <si>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</si>
  <si>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</si>
  <si>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</si>
  <si>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</si>
  <si>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</si>
  <si>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</si>
  <si>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</si>
  <si>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</si>
  <si>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</si>
  <si>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</si>
  <si>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</si>
  <si>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</si>
  <si>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</si>
  <si>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</si>
  <si>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</si>
  <si>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</si>
  <si>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</si>
  <si>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</si>
  <si>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</si>
  <si>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</si>
  <si>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</si>
  <si>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</si>
  <si>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</si>
  <si>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</si>
  <si>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</si>
  <si>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</si>
  <si>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</si>
  <si>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</si>
  <si>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</si>
  <si>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</si>
  <si>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</si>
  <si>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</si>
  <si>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</si>
  <si>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</si>
  <si>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</si>
  <si>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</si>
  <si>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</si>
  <si>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</si>
  <si>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</si>
  <si>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</si>
  <si>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</si>
  <si>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</si>
  <si>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</si>
  <si>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</si>
  <si>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</si>
  <si>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</si>
  <si>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</si>
  <si>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</si>
  <si>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</si>
  <si>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</si>
  <si>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</si>
  <si>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</si>
  <si>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</si>
  <si>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</si>
  <si>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</si>
  <si>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</si>
  <si>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</si>
  <si>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</si>
  <si>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</si>
  <si>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</si>
  <si>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</si>
  <si>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</si>
  <si>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</si>
  <si>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</si>
  <si>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</si>
  <si>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</si>
  <si>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</si>
  <si>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</si>
  <si>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</si>
  <si>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</si>
  <si>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</si>
  <si>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</si>
  <si>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</si>
  <si>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</si>
  <si>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</si>
  <si>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</si>
  <si>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</si>
  <si>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</si>
  <si>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</si>
  <si>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</si>
  <si>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</si>
  <si>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</si>
  <si>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</si>
  <si>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</si>
  <si>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</si>
  <si>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</si>
  <si>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</si>
  <si>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</si>
  <si>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</si>
  <si>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</si>
  <si>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</si>
  <si>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</si>
  <si>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</si>
  <si>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</si>
  <si>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</si>
  <si>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</si>
  <si>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</si>
  <si>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</si>
  <si>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</si>
  <si>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</si>
  <si>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</si>
  <si>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</si>
  <si>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</si>
  <si>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</si>
  <si>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</si>
  <si>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</si>
  <si>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</si>
  <si>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</si>
  <si>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</si>
  <si>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</si>
  <si>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</si>
  <si>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</si>
  <si>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</si>
  <si>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</si>
  <si>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</si>
  <si>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</si>
  <si>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</si>
  <si>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</si>
  <si>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</si>
  <si>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</si>
  <si>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</si>
  <si>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</si>
  <si>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</si>
  <si>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</si>
  <si>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</si>
  <si>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</si>
  <si>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</si>
  <si>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</si>
  <si>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</si>
  <si>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</si>
  <si>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</si>
  <si>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</si>
  <si>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</si>
  <si>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</si>
  <si>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</si>
  <si>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</si>
  <si>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</si>
  <si>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</si>
  <si>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</si>
  <si>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</si>
  <si>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</si>
  <si>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</si>
  <si>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</si>
  <si>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</si>
  <si>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</si>
  <si>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</si>
  <si>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</si>
  <si>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</si>
  <si>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</si>
  <si>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</si>
  <si>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</si>
  <si>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</si>
  <si>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</si>
  <si>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</si>
  <si>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</si>
  <si>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</si>
  <si>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</si>
  <si>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</si>
  <si>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</si>
  <si>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</si>
  <si>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</si>
  <si>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</si>
  <si>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</si>
  <si>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</si>
  <si>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</si>
  <si>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</si>
  <si>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</si>
  <si>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</si>
  <si>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</si>
  <si>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</si>
  <si>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</si>
  <si>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</si>
  <si>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</si>
  <si>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</si>
  <si>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</si>
  <si>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</si>
  <si>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</si>
  <si>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</si>
  <si>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</si>
  <si>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</si>
  <si>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</si>
  <si>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</si>
  <si>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</si>
  <si>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</si>
  <si>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</si>
  <si>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</si>
  <si>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</si>
  <si>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</si>
  <si>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</si>
  <si>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</si>
  <si>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</si>
  <si>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</si>
  <si>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</si>
  <si>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</si>
  <si>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</si>
  <si>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</si>
  <si>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</si>
  <si>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</si>
  <si>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</si>
  <si>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</si>
  <si>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</si>
  <si>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</si>
  <si>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</si>
  <si>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</si>
  <si>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</si>
  <si>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</si>
  <si>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</si>
  <si>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</si>
  <si>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</si>
  <si>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</si>
  <si>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</si>
  <si>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</si>
  <si>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</si>
  <si>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</si>
  <si>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</si>
  <si>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</si>
  <si>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</si>
  <si>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</si>
  <si>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</si>
  <si>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</si>
  <si>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</si>
  <si>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</si>
  <si>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</si>
  <si>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</si>
  <si>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</si>
  <si>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</si>
  <si>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</si>
  <si>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</si>
  <si>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</si>
  <si>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</si>
  <si>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</si>
  <si>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</si>
  <si>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</si>
  <si>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</si>
  <si>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</si>
  <si>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</si>
  <si>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</si>
  <si>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</si>
  <si>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</si>
  <si>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</si>
  <si>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</si>
  <si>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</si>
  <si>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</si>
  <si>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</si>
  <si>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</si>
  <si>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</si>
  <si>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</si>
  <si>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</si>
  <si>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</si>
  <si>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</si>
  <si>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</si>
  <si>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</si>
  <si>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</si>
  <si>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</si>
  <si>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</si>
  <si>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</si>
  <si>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</si>
  <si>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</si>
  <si>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</si>
  <si>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</si>
  <si>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</si>
  <si>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</si>
  <si>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</si>
  <si>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</si>
  <si>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</si>
  <si>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</si>
  <si>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</si>
  <si>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</si>
  <si>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</si>
  <si>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</si>
  <si>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</si>
  <si>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</si>
  <si>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</si>
  <si>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</si>
  <si>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</si>
  <si>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</si>
  <si>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</si>
  <si>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</si>
  <si>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</si>
  <si>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</si>
  <si>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</si>
  <si>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</si>
  <si>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</si>
  <si>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</si>
  <si>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</si>
  <si>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</si>
  <si>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</si>
  <si>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</si>
  <si>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</si>
  <si>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</si>
  <si>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</si>
  <si>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</si>
  <si>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</si>
  <si>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</si>
  <si>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</si>
  <si>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</si>
  <si>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</si>
  <si>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</si>
  <si>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</si>
  <si>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</si>
  <si>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</si>
  <si>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</si>
  <si>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</si>
  <si>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</si>
  <si>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</si>
  <si>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</si>
  <si>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</si>
  <si>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</si>
  <si>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</si>
  <si>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</si>
  <si>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</si>
  <si>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</si>
  <si>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</si>
  <si>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</si>
  <si>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</si>
  <si>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</si>
  <si>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</si>
  <si>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</si>
  <si>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</si>
  <si>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</si>
  <si>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</si>
  <si>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</si>
  <si>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</si>
  <si>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</si>
  <si>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</si>
  <si>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</si>
  <si>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</si>
  <si>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</si>
  <si>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</si>
  <si>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</si>
  <si>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</si>
  <si>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</si>
  <si>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</si>
  <si>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</si>
  <si>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</si>
  <si>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</si>
  <si>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</si>
  <si>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</si>
  <si>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</si>
  <si>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</si>
  <si>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</si>
  <si>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</si>
  <si>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</si>
  <si>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</si>
  <si>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</si>
  <si>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</si>
  <si>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</si>
  <si>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</si>
  <si>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</si>
  <si>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</si>
  <si>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</si>
  <si>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</si>
  <si>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</si>
  <si>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</si>
  <si>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</si>
  <si>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</si>
  <si>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</si>
  <si>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</si>
  <si>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</si>
  <si>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</si>
  <si>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</si>
  <si>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</si>
  <si>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</si>
  <si>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</si>
  <si>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</si>
  <si>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</si>
  <si>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</si>
  <si>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</si>
  <si>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</si>
  <si>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</si>
  <si>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</si>
  <si>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</si>
  <si>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</si>
  <si>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</si>
  <si>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</si>
  <si>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</si>
  <si>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</si>
  <si>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</si>
  <si>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</si>
  <si>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</si>
  <si>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</si>
  <si>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</si>
  <si>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</si>
  <si>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</si>
  <si>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</si>
  <si>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</si>
  <si>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</si>
  <si>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</si>
  <si>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</si>
  <si>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</si>
  <si>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</si>
  <si>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</si>
  <si>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</si>
  <si>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</si>
  <si>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</si>
  <si>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</si>
  <si>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</si>
  <si>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</si>
  <si>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</si>
  <si>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</si>
  <si>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</si>
  <si>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</si>
  <si>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</si>
  <si>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</si>
  <si>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</si>
  <si>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</si>
  <si>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</si>
  <si>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</si>
  <si>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</si>
  <si>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</si>
  <si>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</si>
  <si>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</si>
  <si>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</si>
  <si>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</si>
  <si>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</si>
  <si>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</si>
  <si>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</si>
  <si>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</si>
  <si>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</si>
  <si>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</si>
  <si>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</si>
  <si>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</si>
  <si>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</si>
  <si>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</si>
  <si>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</si>
  <si>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</si>
  <si>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</si>
  <si>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</si>
  <si>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</si>
  <si>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</si>
  <si>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</si>
  <si>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</si>
  <si>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</si>
  <si>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</si>
  <si>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</si>
  <si>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</si>
  <si>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</si>
  <si>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</si>
  <si>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</si>
  <si>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</si>
  <si>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</si>
  <si>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</si>
  <si>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</si>
  <si>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</si>
  <si>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</si>
  <si>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</si>
  <si>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</si>
  <si>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</si>
  <si>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</si>
  <si>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</si>
  <si>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</si>
  <si>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</si>
  <si>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</si>
  <si>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</si>
  <si>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</si>
  <si>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</si>
  <si>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</si>
  <si>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</si>
  <si>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</si>
  <si>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</si>
  <si>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</si>
  <si>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</si>
  <si>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</si>
  <si>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</si>
  <si>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</si>
  <si>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</si>
  <si>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</si>
  <si>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</si>
  <si>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</si>
  <si>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</si>
  <si>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</si>
  <si>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</si>
  <si>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</si>
  <si>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</si>
  <si>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</si>
  <si>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</si>
  <si>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</si>
  <si>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</si>
  <si>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</si>
  <si>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</si>
  <si>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</si>
  <si>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</si>
  <si>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</si>
  <si>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</si>
  <si>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</si>
  <si>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</si>
  <si>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</si>
  <si>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</si>
  <si>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</si>
  <si>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</si>
  <si>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</si>
  <si>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</si>
  <si>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</si>
  <si>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</si>
  <si>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</si>
  <si>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</si>
  <si>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</si>
  <si>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</si>
  <si>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</si>
  <si>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</si>
  <si>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</si>
  <si>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</si>
  <si>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</si>
  <si>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</si>
  <si>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</si>
  <si>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</si>
  <si>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</si>
  <si>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</si>
  <si>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</si>
  <si>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</si>
  <si>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</si>
  <si>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</si>
  <si>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</si>
  <si>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</si>
  <si>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</si>
  <si>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</si>
  <si>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</si>
  <si>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</si>
  <si>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</si>
  <si>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</si>
  <si>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</si>
  <si>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</si>
  <si>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</si>
  <si>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</si>
  <si>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</si>
  <si>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</si>
  <si>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</si>
  <si>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</si>
  <si>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</si>
  <si>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</si>
  <si>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</si>
  <si>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</si>
  <si>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</si>
  <si>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</si>
  <si>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</si>
  <si>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</si>
  <si>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</si>
  <si>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</si>
  <si>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</si>
  <si>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</si>
  <si>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</si>
  <si>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</si>
  <si>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</si>
  <si>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</si>
  <si>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</si>
  <si>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</si>
  <si>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</si>
  <si>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</si>
  <si>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</si>
  <si>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</si>
  <si>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</si>
  <si>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</si>
  <si>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</si>
  <si>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</si>
  <si>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</si>
  <si>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</si>
  <si>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</si>
  <si>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</si>
  <si>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</si>
  <si>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</si>
  <si>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</si>
  <si>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</si>
  <si>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</si>
  <si>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</si>
  <si>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</si>
  <si>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</si>
  <si>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</si>
  <si>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</si>
  <si>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</si>
  <si>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</si>
  <si>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</si>
  <si>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</si>
  <si>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</si>
  <si>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</si>
  <si>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</si>
  <si>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</si>
  <si>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</si>
  <si>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</si>
  <si>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</si>
  <si>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</si>
  <si>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</si>
  <si>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</si>
  <si>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</si>
  <si>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</si>
  <si>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</si>
  <si>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</si>
  <si>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</si>
  <si>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</si>
  <si>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</si>
  <si>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</si>
  <si>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</si>
  <si>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</si>
  <si>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</si>
  <si>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</si>
  <si>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</si>
  <si>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</si>
  <si>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</si>
  <si>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</si>
  <si>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</si>
  <si>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</si>
  <si>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</si>
  <si>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</si>
  <si>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</si>
  <si>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</si>
  <si>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</si>
  <si>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</si>
  <si>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</si>
  <si>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</si>
  <si>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</si>
  <si>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</si>
  <si>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</si>
  <si>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</si>
  <si>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</si>
  <si>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</si>
  <si>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</si>
  <si>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</si>
  <si>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</si>
  <si>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</si>
  <si>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</si>
  <si>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</si>
  <si>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</si>
  <si>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</si>
  <si>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</si>
  <si>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</si>
  <si>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</si>
  <si>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</si>
  <si>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</si>
  <si>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</si>
  <si>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</si>
  <si>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</si>
  <si>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</si>
  <si>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</si>
  <si>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</si>
  <si>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</si>
  <si>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</si>
  <si>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</si>
  <si>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</si>
  <si>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</si>
  <si>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</si>
  <si>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</si>
  <si>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</si>
  <si>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</si>
  <si>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</si>
  <si>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</si>
  <si>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</si>
  <si>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</si>
  <si>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</si>
  <si>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</si>
  <si>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</si>
  <si>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</si>
  <si>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</si>
  <si>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</si>
  <si>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</si>
  <si>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</si>
  <si>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</si>
  <si>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</si>
  <si>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</si>
  <si>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</si>
  <si>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</si>
  <si>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</si>
  <si>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</si>
  <si>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</si>
  <si>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</si>
  <si>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</si>
  <si>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</si>
  <si>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</si>
  <si>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</si>
  <si>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</si>
  <si>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</si>
  <si>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</si>
  <si>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</si>
  <si>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</si>
  <si>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</si>
  <si>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</si>
  <si>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</si>
  <si>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</si>
  <si>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</si>
  <si>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</si>
  <si>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</si>
  <si>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</si>
  <si>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</si>
  <si>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</si>
  <si>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</si>
  <si>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</si>
  <si>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</si>
  <si>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</si>
  <si>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</si>
  <si>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</si>
  <si>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</si>
  <si>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</si>
  <si>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</si>
  <si>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</si>
  <si>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</si>
  <si>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</si>
  <si>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</si>
  <si>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</si>
  <si>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</si>
  <si>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</si>
  <si>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</si>
  <si>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</si>
  <si>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</si>
  <si>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</si>
  <si>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</si>
  <si>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</si>
  <si>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</si>
  <si>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</si>
  <si>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</si>
  <si>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</si>
  <si>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</si>
  <si>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</si>
  <si>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</si>
  <si>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</si>
  <si>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</si>
  <si>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</si>
  <si>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</si>
  <si>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</si>
  <si>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</si>
  <si>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</si>
  <si>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</si>
  <si>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</si>
  <si>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</si>
  <si>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</si>
  <si>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</si>
  <si>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</si>
  <si>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</si>
  <si>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</si>
  <si>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</si>
  <si>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</si>
  <si>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</si>
  <si>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</si>
  <si>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</si>
  <si>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</si>
  <si>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</si>
  <si>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</si>
  <si>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</si>
  <si>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</si>
  <si>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</si>
  <si>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</si>
  <si>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</si>
  <si>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</si>
  <si>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</si>
  <si>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</si>
  <si>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</si>
  <si>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</si>
  <si>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</si>
  <si>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</si>
  <si>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</si>
  <si>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</si>
  <si>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</si>
  <si>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</si>
  <si>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</si>
  <si>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</si>
  <si>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</si>
  <si>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</si>
  <si>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</si>
  <si>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</si>
  <si>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</si>
  <si>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</si>
  <si>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</si>
  <si>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</si>
  <si>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</si>
  <si>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</si>
  <si>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</si>
  <si>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</si>
  <si>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</si>
  <si>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</si>
  <si>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</si>
  <si>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</si>
  <si>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</si>
  <si>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</si>
  <si>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</si>
  <si>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</si>
  <si>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</si>
  <si>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</si>
  <si>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</si>
  <si>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</si>
  <si>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</si>
  <si>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</si>
  <si>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</si>
  <si>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</si>
  <si>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</si>
  <si>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</si>
  <si>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</si>
  <si>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</si>
  <si>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</si>
  <si>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</si>
  <si>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</si>
  <si>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</si>
  <si>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</si>
  <si>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</si>
  <si>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</si>
  <si>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</si>
  <si>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</si>
  <si>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</si>
  <si>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</si>
  <si>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</si>
  <si>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</si>
  <si>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</si>
  <si>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</si>
  <si>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</si>
  <si>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</si>
  <si>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</si>
  <si>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</si>
  <si>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</si>
  <si>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</si>
  <si>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</si>
  <si>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</si>
  <si>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</si>
  <si>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</si>
  <si>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</si>
  <si>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</si>
  <si>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</si>
  <si>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</si>
  <si>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</si>
  <si>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</si>
  <si>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</si>
  <si>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</si>
  <si>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</si>
  <si>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</si>
  <si>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</si>
  <si>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</si>
  <si>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</si>
  <si>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</si>
  <si>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</si>
  <si>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</si>
  <si>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</si>
  <si>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</si>
  <si>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</si>
  <si>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</si>
  <si>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</si>
  <si>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</si>
  <si>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</si>
  <si>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</si>
  <si>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</si>
  <si>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</si>
  <si>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</si>
  <si>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</si>
  <si>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</si>
  <si>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</si>
  <si>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</si>
  <si>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</si>
  <si>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</si>
  <si>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</si>
  <si>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</si>
  <si>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</si>
  <si>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</si>
  <si>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</si>
  <si>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</si>
  <si>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</si>
  <si>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</si>
  <si>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</si>
  <si>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</si>
  <si>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</si>
  <si>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</si>
  <si>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</si>
  <si>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</si>
  <si>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</si>
  <si>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</si>
  <si>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</si>
  <si>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</si>
  <si>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</si>
  <si>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</si>
  <si>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</si>
  <si>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</si>
  <si>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</si>
  <si>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</si>
  <si>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</si>
  <si>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</si>
  <si>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</si>
  <si>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</si>
  <si>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</si>
  <si>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</si>
  <si>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</si>
  <si>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</si>
  <si>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</si>
  <si>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</si>
  <si>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</si>
  <si>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</si>
  <si>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</si>
  <si>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</si>
  <si>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</si>
  <si>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</si>
  <si>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</si>
  <si>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</si>
  <si>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</si>
  <si>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</si>
  <si>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</si>
  <si>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</si>
  <si>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</si>
  <si>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</si>
  <si>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</si>
  <si>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</si>
  <si>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</si>
  <si>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</si>
  <si>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</si>
  <si>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</si>
  <si>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</si>
  <si>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</si>
  <si>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</si>
  <si>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</si>
  <si>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</si>
  <si>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</si>
  <si>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</si>
  <si>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</si>
  <si>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</si>
  <si>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</si>
  <si>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</si>
  <si>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</si>
  <si>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</si>
  <si>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</si>
  <si>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</si>
  <si>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</si>
  <si>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</si>
  <si>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</si>
  <si>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</si>
  <si>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</si>
  <si>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</si>
  <si>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</si>
  <si>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</si>
  <si>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</si>
  <si>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</si>
  <si>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</si>
  <si>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</si>
  <si>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</si>
  <si>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</si>
  <si>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</si>
  <si>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</si>
  <si>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</si>
  <si>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</si>
  <si>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</si>
  <si>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</si>
  <si>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</si>
  <si>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</si>
  <si>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</si>
  <si>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</si>
  <si>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</si>
  <si>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</si>
  <si>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</si>
  <si>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</si>
  <si>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</si>
  <si>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</si>
  <si>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</si>
  <si>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</si>
  <si>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</si>
  <si>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</si>
  <si>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</si>
  <si>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</si>
  <si>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</si>
  <si>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</si>
  <si>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</si>
  <si>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</si>
  <si>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</si>
  <si>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</si>
  <si>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</si>
  <si>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</si>
  <si>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</si>
  <si>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</si>
  <si>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</si>
  <si>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</si>
  <si>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</si>
  <si>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</si>
  <si>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</si>
  <si>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</si>
  <si>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</si>
  <si>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</si>
  <si>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</si>
  <si>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</si>
  <si>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</si>
  <si>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</si>
  <si>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</si>
  <si>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</si>
  <si>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</si>
  <si>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</si>
  <si>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</si>
  <si>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</si>
  <si>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</si>
  <si>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</si>
  <si>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</si>
  <si>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</si>
  <si>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</si>
  <si>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</si>
  <si>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</si>
  <si>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</si>
  <si>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</si>
  <si>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</si>
  <si>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</si>
  <si>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</si>
  <si>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</si>
  <si>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</si>
  <si>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</si>
  <si>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</si>
  <si>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</si>
  <si>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</si>
  <si>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</si>
  <si>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</si>
  <si>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</si>
  <si>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</si>
  <si>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</si>
  <si>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</si>
  <si>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</si>
  <si>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</si>
  <si>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</si>
  <si>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</si>
  <si>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</si>
  <si>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</si>
  <si>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</si>
  <si>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</si>
  <si>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</si>
  <si>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</si>
  <si>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</si>
  <si>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</si>
  <si>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</si>
  <si>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</si>
  <si>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</si>
  <si>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</si>
  <si>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</si>
  <si>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</si>
  <si>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</si>
  <si>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</si>
  <si>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</si>
  <si>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</si>
  <si>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</si>
  <si>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</si>
  <si>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</si>
  <si>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</si>
  <si>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</si>
  <si>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</si>
  <si>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</si>
  <si>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</si>
  <si>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</si>
  <si>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</si>
  <si>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</si>
  <si>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</si>
  <si>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</si>
  <si>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</si>
  <si>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</si>
  <si>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</si>
  <si>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</si>
  <si>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</si>
  <si>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</si>
  <si>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</si>
  <si>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</si>
  <si>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</si>
  <si>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</si>
  <si>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</si>
  <si>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</si>
  <si>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</si>
  <si>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</si>
  <si>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</si>
  <si>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</si>
  <si>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</si>
  <si>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</si>
  <si>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</si>
  <si>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</si>
  <si>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</si>
  <si>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</si>
  <si>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</si>
  <si>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</si>
  <si>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</si>
  <si>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</si>
  <si>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</si>
  <si>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</si>
  <si>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</si>
  <si>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</si>
  <si>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</si>
  <si>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</si>
  <si>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</si>
  <si>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</si>
  <si>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</si>
  <si>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</si>
  <si>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</si>
  <si>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</si>
  <si>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</si>
  <si>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</si>
  <si>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</si>
  <si>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</si>
  <si>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</si>
  <si>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</si>
  <si>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</si>
  <si>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</si>
  <si>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</si>
  <si>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</si>
  <si>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</si>
  <si>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</si>
  <si>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</si>
  <si>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</si>
  <si>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</si>
  <si>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</si>
  <si>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</si>
  <si>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</si>
  <si>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</si>
  <si>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</si>
  <si>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</si>
  <si>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</si>
  <si>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</si>
  <si>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</si>
  <si>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</si>
  <si>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</si>
  <si>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</si>
  <si>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</si>
  <si>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</si>
  <si>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</si>
  <si>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</si>
  <si>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</si>
  <si>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</si>
  <si>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</si>
  <si>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</si>
  <si>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</si>
  <si>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</si>
  <si>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</si>
  <si>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</si>
  <si>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</si>
  <si>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</si>
  <si>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</si>
  <si>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</si>
  <si>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</si>
  <si>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</si>
  <si>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</si>
  <si>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</si>
  <si>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</si>
  <si>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</si>
  <si>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</si>
  <si>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</si>
  <si>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</si>
  <si>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</si>
  <si>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</si>
  <si>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</si>
  <si>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</si>
  <si>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</si>
  <si>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</si>
  <si>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</si>
  <si>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</si>
  <si>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</si>
  <si>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</si>
  <si>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</si>
  <si>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</si>
  <si>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</si>
  <si>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</si>
  <si>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</si>
  <si>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</si>
  <si>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</si>
  <si>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</si>
  <si>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</si>
  <si>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</si>
  <si>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</si>
  <si>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</si>
  <si>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</si>
  <si>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</si>
  <si>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</si>
  <si>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</si>
  <si>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</si>
  <si>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</si>
  <si>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</si>
  <si>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</si>
  <si>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</si>
  <si>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</si>
  <si>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</si>
  <si>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</si>
  <si>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</si>
  <si>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</si>
  <si>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</si>
  <si>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</si>
  <si>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</si>
  <si>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</si>
  <si>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</si>
  <si>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</si>
  <si>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</si>
  <si>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</si>
  <si>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</si>
  <si>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</si>
  <si>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</si>
  <si>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</si>
  <si>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</si>
  <si>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</si>
  <si>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</si>
  <si>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</si>
  <si>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</si>
  <si>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</si>
  <si>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</si>
  <si>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</si>
  <si>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</si>
  <si>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</si>
  <si>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</si>
  <si>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</si>
  <si>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</si>
  <si>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</si>
  <si>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</si>
  <si>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</si>
  <si>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</si>
  <si>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</si>
  <si>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</si>
  <si>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</si>
  <si>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</si>
  <si>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</si>
  <si>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</si>
  <si>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</si>
  <si>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</si>
  <si>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</si>
  <si>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</si>
  <si>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</si>
  <si>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</si>
  <si>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</si>
  <si>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</si>
  <si>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</si>
  <si>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</si>
  <si>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</si>
  <si>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</si>
  <si>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</si>
  <si>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</si>
  <si>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</si>
  <si>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</si>
  <si>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</si>
  <si>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</si>
  <si>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</si>
  <si>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</si>
  <si>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</si>
  <si>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</si>
  <si>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</si>
  <si>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</si>
  <si>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</si>
  <si>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</si>
  <si>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</si>
  <si>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</si>
  <si>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</si>
  <si>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</si>
  <si>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</si>
  <si>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</si>
  <si>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</si>
  <si>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</si>
  <si>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</si>
  <si>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</si>
  <si>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</si>
  <si>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</si>
  <si>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</si>
  <si>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</si>
  <si>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</si>
  <si>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</si>
  <si>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</si>
  <si>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</si>
  <si>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</si>
  <si>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</si>
  <si>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</si>
  <si>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</si>
  <si>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</si>
  <si>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</si>
  <si>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</si>
  <si>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</si>
  <si>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</si>
  <si>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</si>
  <si>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</si>
  <si>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</si>
  <si>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</si>
  <si>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</si>
  <si>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</si>
  <si>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</si>
  <si>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</si>
  <si>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</si>
  <si>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</si>
  <si>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</si>
  <si>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</si>
  <si>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</si>
  <si>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</si>
  <si>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</si>
  <si>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</si>
  <si>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</si>
  <si>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</si>
  <si>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</si>
  <si>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</si>
  <si>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</si>
  <si>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</si>
  <si>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</si>
  <si>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</si>
  <si>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</si>
  <si>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</si>
  <si>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</si>
  <si>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</si>
  <si>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</si>
  <si>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</si>
  <si>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</si>
  <si>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</si>
  <si>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</si>
  <si>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</si>
  <si>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</si>
  <si>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</si>
  <si>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</si>
  <si>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</si>
  <si>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</si>
  <si>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</si>
  <si>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</si>
  <si>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</si>
  <si>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</si>
  <si>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</si>
  <si>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</si>
  <si>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</si>
  <si>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</si>
  <si>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</si>
  <si>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</si>
  <si>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</si>
  <si>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</si>
  <si>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</si>
  <si>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</si>
  <si>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</si>
  <si>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</si>
  <si>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</si>
  <si>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</si>
  <si>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</si>
  <si>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</si>
  <si>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</si>
  <si>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</si>
  <si>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</si>
  <si>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</si>
  <si>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</si>
  <si>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</si>
  <si>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</si>
  <si>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</si>
  <si>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</si>
  <si>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</si>
  <si>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</si>
  <si>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</si>
  <si>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</si>
  <si>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</si>
  <si>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</si>
  <si>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</si>
  <si>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</si>
  <si>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</si>
  <si>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</si>
  <si>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</si>
  <si>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</si>
  <si>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</si>
  <si>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</si>
  <si>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</si>
  <si>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</si>
  <si>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</si>
  <si>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</si>
  <si>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</si>
  <si>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</si>
  <si>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</si>
  <si>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</si>
  <si>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</si>
  <si>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</si>
  <si>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</si>
  <si>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</si>
  <si>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</si>
  <si>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</si>
  <si>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</si>
  <si>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</si>
  <si>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</si>
  <si>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</si>
  <si>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</si>
  <si>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</si>
  <si>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</si>
  <si>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</si>
  <si>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</si>
  <si>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</si>
  <si>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</si>
  <si>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</si>
  <si>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</si>
  <si>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</si>
  <si>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</si>
  <si>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</si>
  <si>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</si>
  <si>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</si>
  <si>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</si>
  <si>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</si>
  <si>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</si>
  <si>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</si>
  <si>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</si>
  <si>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</si>
  <si>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</si>
  <si>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</si>
  <si>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</si>
  <si>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</si>
  <si>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</si>
  <si>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</si>
  <si>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</si>
  <si>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</si>
  <si>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</si>
  <si>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</si>
  <si>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</si>
  <si>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</si>
  <si>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</si>
  <si>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</si>
  <si>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</si>
  <si>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</si>
  <si>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</si>
  <si>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</si>
  <si>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</si>
  <si>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</si>
  <si>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</si>
  <si>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</si>
  <si>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</si>
  <si>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</si>
  <si>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</si>
  <si>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</si>
  <si>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</si>
  <si>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</si>
  <si>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</si>
  <si>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</si>
  <si>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</si>
  <si>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</si>
  <si>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</si>
  <si>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</si>
  <si>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</si>
  <si>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</si>
  <si>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</si>
  <si>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</si>
  <si>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</si>
  <si>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</si>
  <si>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</si>
  <si>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</si>
  <si>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</si>
  <si>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</si>
  <si>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</si>
  <si>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</si>
  <si>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</si>
  <si>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</si>
  <si>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</si>
  <si>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</si>
  <si>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</si>
  <si>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</si>
  <si>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</si>
  <si>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</si>
  <si>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</si>
  <si>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</si>
  <si>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</si>
  <si>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</si>
  <si>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</si>
  <si>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</si>
  <si>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</si>
  <si>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</si>
  <si>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</si>
  <si>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</si>
  <si>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</si>
  <si>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</si>
  <si>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</si>
  <si>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</si>
  <si>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</si>
  <si>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</si>
  <si>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</si>
  <si>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</si>
  <si>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</si>
  <si>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</si>
  <si>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</si>
  <si>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</si>
  <si>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</si>
  <si>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</si>
  <si>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</si>
  <si>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</si>
  <si>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</si>
  <si>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</si>
  <si>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</si>
  <si>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</si>
  <si>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</si>
  <si>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</si>
  <si>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</si>
  <si>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</si>
  <si>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</si>
  <si>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</si>
  <si>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</si>
  <si>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</si>
  <si>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</si>
  <si>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</si>
  <si>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</si>
  <si>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</si>
  <si>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</si>
  <si>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</si>
  <si>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</si>
  <si>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</si>
  <si>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</si>
  <si>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</si>
  <si>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</si>
  <si>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</si>
  <si>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</si>
  <si>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</si>
  <si>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</si>
  <si>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</si>
  <si>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</si>
  <si>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</si>
  <si>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</si>
  <si>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</si>
  <si>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</si>
  <si>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</si>
  <si>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</si>
  <si>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</si>
  <si>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</si>
  <si>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</si>
  <si>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</si>
  <si>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</si>
  <si>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</si>
  <si>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</si>
  <si>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</si>
  <si>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</si>
  <si>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</si>
  <si>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</si>
  <si>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</si>
  <si>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</si>
  <si>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</si>
  <si>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</si>
  <si>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</si>
  <si>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</si>
  <si>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</si>
  <si>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</si>
  <si>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</si>
  <si>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</si>
  <si>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</si>
  <si>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</si>
  <si>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</si>
  <si>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</si>
  <si>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</si>
  <si>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</si>
  <si>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</si>
  <si>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</si>
  <si>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</si>
  <si>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</si>
  <si>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</si>
  <si>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</si>
  <si>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</si>
  <si>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</si>
  <si>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</si>
  <si>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</si>
  <si>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</si>
  <si>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</si>
  <si>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</si>
  <si>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</si>
  <si>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</si>
  <si>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</si>
  <si>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</si>
  <si>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</si>
  <si>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</si>
  <si>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</si>
  <si>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</si>
  <si>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</si>
  <si>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</si>
  <si>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</si>
  <si>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</si>
  <si>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</si>
  <si>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</si>
  <si>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</si>
  <si>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</si>
  <si>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</si>
  <si>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</si>
  <si>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</si>
  <si>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</si>
  <si>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</si>
  <si>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</si>
  <si>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</si>
  <si>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</si>
  <si>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</si>
  <si>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</si>
  <si>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</si>
  <si>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</si>
  <si>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</si>
  <si>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</si>
  <si>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</si>
  <si>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</si>
  <si>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</si>
  <si>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</si>
  <si>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</si>
  <si>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</si>
  <si>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</si>
  <si>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</si>
  <si>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</si>
  <si>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</si>
  <si>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</si>
  <si>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</si>
  <si>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</si>
  <si>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</si>
  <si>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</si>
  <si>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</si>
  <si>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</si>
  <si>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</si>
  <si>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</si>
  <si>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</si>
  <si>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</si>
  <si>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</si>
  <si>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</si>
  <si>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</si>
  <si>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</si>
  <si>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</si>
  <si>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</si>
  <si>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</si>
  <si>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</si>
  <si>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</si>
  <si>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</si>
  <si>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</si>
  <si>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</si>
  <si>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</si>
  <si>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</si>
  <si>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</si>
  <si>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</si>
  <si>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</si>
  <si>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</si>
  <si>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</si>
  <si>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</si>
  <si>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</si>
  <si>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</si>
  <si>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</si>
  <si>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</si>
  <si>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</si>
  <si>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</si>
  <si>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</si>
  <si>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</si>
  <si>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</si>
  <si>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</si>
  <si>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</si>
  <si>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</si>
  <si>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</si>
  <si>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</si>
  <si>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</si>
  <si>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</si>
  <si>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</si>
  <si>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</si>
  <si>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</si>
  <si>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</si>
  <si>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</si>
  <si>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</si>
  <si>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</si>
  <si>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</si>
  <si>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</si>
  <si>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</si>
  <si>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</si>
  <si>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</si>
  <si>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</si>
  <si>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</si>
  <si>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</si>
  <si>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</si>
  <si>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</si>
  <si>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</si>
  <si>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</si>
  <si>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</si>
  <si>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</si>
  <si>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</si>
  <si>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</si>
  <si>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</si>
  <si>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</si>
  <si>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</si>
  <si>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</si>
  <si>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</si>
  <si>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</si>
  <si>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</si>
  <si>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</si>
  <si>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</si>
  <si>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</si>
  <si>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</si>
  <si>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</si>
  <si>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</si>
  <si>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</si>
  <si>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</si>
  <si>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</si>
  <si>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</si>
  <si>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</si>
  <si>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</si>
  <si>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</si>
  <si>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</si>
  <si>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</si>
  <si>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</si>
  <si>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</si>
  <si>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</si>
  <si>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</si>
  <si>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</si>
  <si>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</si>
  <si>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</si>
  <si>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</si>
  <si>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</si>
  <si>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</si>
  <si>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</si>
  <si>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</si>
  <si>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</si>
  <si>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</si>
  <si>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</si>
  <si>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</si>
  <si>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</si>
  <si>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</si>
  <si>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</si>
  <si>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</si>
  <si>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</si>
  <si>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</si>
  <si>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</si>
  <si>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</si>
  <si>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</si>
  <si>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</si>
  <si>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</si>
  <si>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</si>
  <si>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</si>
  <si>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</si>
  <si>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</si>
  <si>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</si>
  <si>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</si>
  <si>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</si>
  <si>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</si>
  <si>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</si>
  <si>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</si>
  <si>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</si>
  <si>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</si>
  <si>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</si>
  <si>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</si>
  <si>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</si>
  <si>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</si>
  <si>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</si>
  <si>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</si>
  <si>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</si>
  <si>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</si>
  <si>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</si>
  <si>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</si>
  <si>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</si>
  <si>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</si>
  <si>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</si>
  <si>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</si>
  <si>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</si>
  <si>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</si>
  <si>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</si>
  <si>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</si>
  <si>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</si>
  <si>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</si>
  <si>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</si>
  <si>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</si>
  <si>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</si>
  <si>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</si>
  <si>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</si>
  <si>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</si>
  <si>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</si>
  <si>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</si>
  <si>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</si>
  <si>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</si>
  <si>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</si>
  <si>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</si>
  <si>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</si>
  <si>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</si>
  <si>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</si>
  <si>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</si>
  <si>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</si>
  <si>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</si>
  <si>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</si>
  <si>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</si>
  <si>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</si>
  <si>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</si>
  <si>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</si>
  <si>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</si>
  <si>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</si>
  <si>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</si>
  <si>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</si>
  <si>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</si>
  <si>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</si>
  <si>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</si>
  <si>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</si>
  <si>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</si>
  <si>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</si>
  <si>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</si>
  <si>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</si>
  <si>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</si>
  <si>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</si>
  <si>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</si>
  <si>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</si>
  <si>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</si>
  <si>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</si>
  <si>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</si>
  <si>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</si>
  <si>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</si>
  <si>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</si>
  <si>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</si>
  <si>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</si>
  <si>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</si>
  <si>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</si>
  <si>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</si>
  <si>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</si>
  <si>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</si>
  <si>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</si>
  <si>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</si>
  <si>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</si>
  <si>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</si>
  <si>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</si>
  <si>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</si>
  <si>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</si>
  <si>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</si>
  <si>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</si>
  <si>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</si>
  <si>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</si>
  <si>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</si>
  <si>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</si>
  <si>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</si>
  <si>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</si>
  <si>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</si>
  <si>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</si>
  <si>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</si>
  <si>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</si>
  <si>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</si>
  <si>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</si>
  <si>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</si>
  <si>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</si>
  <si>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</si>
  <si>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</si>
  <si>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</si>
  <si>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</si>
  <si>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</si>
  <si>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</si>
  <si>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</si>
  <si>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</si>
  <si>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</si>
  <si>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</si>
  <si>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</si>
  <si>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</si>
  <si>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</si>
  <si>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</si>
  <si>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</si>
  <si>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</si>
  <si>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</si>
  <si>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</si>
  <si>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</si>
  <si>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</si>
  <si>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</si>
  <si>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</si>
  <si>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</si>
  <si>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</si>
  <si>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</si>
  <si>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</si>
  <si>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</si>
  <si>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</si>
  <si>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</si>
  <si>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</si>
  <si>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</si>
  <si>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</si>
  <si>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</si>
  <si>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</si>
  <si>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</si>
  <si>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</si>
  <si>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</si>
  <si>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</si>
  <si>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</si>
  <si>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</si>
  <si>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</si>
  <si>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</si>
  <si>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</si>
  <si>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</si>
  <si>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</si>
  <si>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</si>
  <si>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</si>
  <si>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</si>
  <si>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</si>
  <si>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</si>
  <si>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</si>
  <si>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</si>
  <si>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</si>
  <si>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</si>
  <si>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</si>
  <si>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</si>
  <si>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</si>
  <si>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</si>
  <si>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</si>
  <si>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</si>
  <si>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</si>
  <si>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</si>
  <si>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</si>
  <si>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</si>
  <si>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</si>
  <si>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</si>
  <si>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</si>
  <si>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</si>
  <si>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</si>
  <si>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</si>
  <si>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</si>
  <si>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</si>
  <si>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</si>
  <si>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</si>
  <si>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</si>
  <si>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</si>
  <si>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</si>
  <si>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</si>
  <si>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</si>
  <si>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</si>
  <si>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</si>
  <si>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</si>
  <si>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</si>
  <si>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</si>
  <si>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</si>
  <si>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</si>
  <si>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</si>
  <si>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</si>
  <si>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</si>
  <si>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</si>
  <si>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</si>
  <si>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</si>
  <si>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</si>
  <si>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</si>
  <si>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</si>
  <si>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</si>
  <si>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</si>
  <si>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</si>
  <si>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</si>
  <si>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</si>
  <si>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</si>
  <si>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</si>
  <si>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</si>
  <si>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</si>
  <si>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</si>
  <si>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</si>
  <si>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</si>
  <si>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</si>
  <si>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</si>
  <si>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</si>
  <si>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</si>
  <si>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</si>
  <si>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</si>
  <si>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</si>
  <si>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</si>
  <si>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</si>
  <si>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</si>
  <si>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</si>
  <si>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</si>
  <si>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</si>
  <si>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</si>
  <si>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</si>
  <si>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</si>
  <si>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</si>
  <si>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</si>
  <si>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</si>
  <si>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</si>
  <si>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</si>
  <si>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</si>
  <si>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</si>
  <si>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</si>
  <si>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</si>
  <si>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</si>
  <si>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</si>
  <si>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</si>
  <si>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</si>
  <si>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</si>
  <si>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</si>
  <si>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</si>
  <si>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</si>
  <si>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</si>
  <si>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</si>
  <si>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</si>
  <si>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</si>
  <si>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</si>
  <si>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</si>
  <si>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</si>
  <si>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</si>
  <si>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</si>
  <si>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</si>
  <si>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</si>
  <si>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</si>
  <si>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</si>
  <si>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</si>
  <si>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</si>
  <si>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</si>
  <si>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</si>
  <si>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</si>
  <si>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</si>
  <si>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</si>
  <si>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</si>
  <si>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</si>
  <si>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</si>
  <si>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</si>
  <si>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</si>
  <si>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</si>
  <si>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</si>
  <si>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</si>
  <si>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</si>
  <si>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</si>
  <si>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</si>
  <si>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</si>
  <si>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</si>
  <si>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</si>
  <si>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</si>
  <si>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</si>
  <si>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</si>
  <si>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</si>
  <si>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</si>
  <si>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</si>
  <si>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</si>
  <si>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</si>
  <si>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</si>
  <si>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</si>
  <si>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</si>
  <si>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</si>
  <si>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</si>
  <si>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</si>
  <si>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</si>
  <si>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</si>
  <si>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</si>
  <si>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</si>
  <si>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</si>
  <si>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</si>
  <si>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</si>
  <si>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</si>
  <si>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</si>
  <si>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</si>
  <si>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</si>
  <si>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</si>
  <si>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</si>
  <si>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</si>
  <si>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</si>
  <si>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</si>
  <si>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</si>
  <si>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</si>
  <si>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</si>
  <si>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</si>
  <si>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</si>
  <si>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</si>
  <si>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</si>
  <si>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</si>
  <si>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</si>
  <si>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</si>
  <si>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</si>
  <si>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</si>
  <si>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</si>
  <si>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</si>
  <si>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</si>
  <si>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</si>
  <si>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</si>
  <si>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</si>
  <si>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</si>
  <si>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</si>
  <si>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</si>
  <si>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</si>
  <si>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</si>
  <si>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</si>
  <si>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</si>
  <si>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</si>
  <si>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</si>
  <si>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</si>
  <si>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</si>
  <si>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</si>
  <si>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</si>
  <si>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</si>
  <si>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</si>
  <si>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</si>
  <si>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</si>
  <si>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</si>
  <si>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</si>
  <si>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</si>
  <si>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</si>
  <si>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</si>
  <si>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</si>
  <si>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</si>
  <si>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</si>
  <si>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</si>
  <si>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</si>
  <si>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</si>
  <si>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</si>
  <si>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</si>
  <si>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</si>
  <si>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</si>
  <si>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</si>
  <si>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</si>
  <si>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</si>
  <si>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</si>
  <si>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</si>
  <si>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</si>
  <si>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</si>
  <si>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</si>
  <si>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</si>
  <si>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</si>
  <si>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</si>
  <si>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</si>
  <si>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</si>
  <si>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</si>
  <si>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</si>
  <si>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</si>
  <si>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</si>
  <si>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</si>
  <si>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</si>
  <si>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</si>
  <si>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</si>
  <si>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</si>
  <si>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</si>
  <si>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</si>
  <si>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</si>
  <si>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</si>
  <si>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</si>
  <si>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</si>
  <si>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</si>
  <si>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</si>
  <si>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</si>
  <si>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</si>
  <si>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</si>
  <si>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</si>
  <si>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</si>
  <si>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</si>
  <si>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</si>
  <si>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</si>
  <si>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</si>
  <si>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</si>
  <si>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</si>
  <si>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</si>
  <si>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</si>
  <si>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</si>
  <si>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</si>
  <si>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</si>
  <si>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</si>
  <si>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</si>
  <si>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</si>
  <si>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</si>
  <si>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</si>
  <si>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</si>
  <si>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</si>
  <si>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</si>
  <si>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</si>
  <si>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</si>
  <si>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</si>
  <si>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</si>
  <si>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</si>
  <si>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</si>
  <si>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</si>
  <si>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</si>
  <si>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</si>
  <si>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</si>
  <si>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</si>
  <si>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</si>
  <si>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</si>
  <si>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</si>
  <si>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</si>
  <si>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</si>
  <si>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</si>
  <si>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</si>
  <si>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</si>
  <si>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</si>
  <si>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</si>
  <si>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</si>
  <si>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</si>
  <si>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</si>
  <si>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</si>
  <si>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</si>
  <si>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</si>
  <si>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</si>
  <si>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</si>
  <si>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</si>
  <si>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</si>
  <si>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</si>
  <si>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</si>
  <si>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</si>
  <si>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</si>
  <si>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</si>
  <si>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</si>
  <si>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</si>
  <si>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</si>
  <si>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</si>
  <si>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</si>
  <si>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</si>
  <si>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</si>
  <si>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</si>
  <si>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</si>
  <si>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</si>
  <si>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</si>
  <si>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</si>
  <si>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</si>
  <si>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</si>
  <si>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</si>
  <si>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</si>
  <si>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</si>
  <si>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</si>
  <si>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</si>
  <si>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</si>
  <si>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</si>
  <si>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</si>
  <si>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</si>
  <si>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</si>
  <si>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</si>
  <si>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</si>
  <si>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</si>
  <si>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</si>
  <si>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</si>
  <si>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</si>
  <si>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</si>
  <si>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</si>
  <si>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</si>
  <si>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</si>
  <si>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</si>
  <si>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</si>
  <si>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</si>
  <si>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</si>
  <si>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</si>
  <si>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</si>
  <si>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</si>
  <si>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</si>
  <si>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</si>
  <si>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</si>
  <si>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</si>
  <si>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</si>
  <si>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</si>
  <si>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</si>
  <si>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</si>
  <si>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</si>
  <si>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</si>
  <si>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</si>
  <si>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</si>
  <si>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</si>
  <si>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</si>
  <si>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</si>
  <si>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</si>
  <si>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</si>
  <si>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</si>
  <si>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</si>
  <si>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</si>
  <si>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</si>
  <si>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</si>
  <si>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</si>
  <si>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</si>
  <si>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</si>
  <si>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</si>
  <si>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</si>
  <si>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</si>
  <si>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</si>
  <si>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</si>
  <si>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</si>
  <si>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</si>
  <si>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</si>
  <si>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</si>
  <si>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</si>
  <si>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</si>
  <si>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</si>
  <si>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</si>
  <si>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</si>
  <si>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</si>
  <si>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</si>
  <si>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</si>
  <si>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</si>
  <si>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</si>
  <si>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</si>
  <si>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</si>
  <si>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</si>
  <si>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</si>
  <si>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</si>
  <si>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</si>
  <si>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</si>
  <si>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</si>
  <si>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</si>
  <si>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</si>
  <si>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</si>
  <si>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</si>
  <si>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</si>
  <si>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</si>
  <si>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</si>
  <si>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</si>
  <si>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</si>
  <si>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</si>
  <si>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</si>
  <si>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</si>
  <si>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</si>
  <si>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</si>
  <si>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</si>
  <si>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</si>
  <si>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</si>
  <si>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</si>
  <si>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</si>
  <si>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</si>
  <si>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</si>
  <si>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</si>
  <si>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</si>
  <si>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</si>
  <si>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</si>
  <si>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</si>
  <si>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</si>
  <si>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</si>
  <si>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</si>
  <si>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</si>
  <si>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</si>
  <si>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</si>
  <si>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</si>
  <si>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</si>
  <si>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</si>
  <si>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</si>
  <si>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</si>
  <si>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</si>
  <si>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</si>
  <si>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</si>
  <si>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</si>
  <si>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</si>
  <si>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</si>
  <si>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</si>
  <si>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</si>
  <si>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</si>
  <si>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</si>
  <si>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</si>
  <si>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</si>
  <si>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</si>
  <si>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</si>
  <si>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</si>
  <si>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</si>
  <si>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</si>
  <si>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</si>
  <si>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</si>
  <si>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</si>
  <si>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</si>
  <si>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</si>
  <si>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</si>
  <si>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</si>
  <si>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</si>
  <si>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</si>
  <si>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</si>
  <si>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</si>
  <si>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</si>
  <si>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</si>
  <si>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</si>
  <si>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</si>
  <si>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</si>
  <si>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</si>
  <si>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</si>
  <si>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</si>
  <si>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</si>
  <si>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</si>
  <si>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</si>
  <si>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</si>
  <si>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</si>
  <si>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</si>
  <si>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</si>
  <si>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</si>
  <si>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</si>
  <si>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</si>
  <si>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</si>
  <si>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</si>
  <si>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</si>
  <si>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</si>
  <si>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</si>
  <si>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</si>
  <si>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</si>
  <si>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</si>
  <si>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</si>
  <si>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</si>
  <si>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</si>
  <si>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</si>
  <si>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</si>
  <si>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</si>
  <si>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</si>
  <si>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</si>
  <si>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</si>
  <si>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</si>
  <si>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</si>
  <si>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</si>
  <si>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</si>
  <si>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</si>
  <si>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</si>
  <si>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</si>
  <si>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</si>
  <si>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</si>
  <si>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</si>
  <si>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</si>
  <si>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</si>
  <si>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</si>
  <si>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</si>
  <si>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</si>
  <si>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</si>
  <si>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</si>
  <si>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</si>
  <si>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</si>
  <si>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</si>
  <si>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</si>
  <si>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</si>
  <si>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</si>
  <si>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</si>
  <si>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</si>
  <si>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</si>
  <si>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</si>
  <si>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</si>
  <si>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</si>
  <si>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</si>
  <si>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</si>
  <si>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</si>
  <si>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</si>
  <si>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</si>
  <si>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</si>
  <si>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</si>
  <si>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</si>
  <si>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</si>
  <si>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</si>
  <si>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</si>
  <si>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</si>
  <si>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</si>
  <si>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</si>
  <si>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</si>
  <si>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</si>
  <si>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</si>
  <si>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</si>
  <si>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</si>
  <si>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</si>
  <si>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</si>
  <si>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</si>
  <si>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</si>
  <si>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</si>
  <si>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</si>
  <si>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</si>
  <si>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</si>
  <si>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</si>
  <si>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</si>
  <si>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</si>
  <si>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</si>
  <si>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</si>
  <si>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</si>
  <si>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</si>
  <si>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</si>
  <si>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</si>
  <si>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</si>
  <si>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</si>
  <si>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</si>
  <si>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</si>
  <si>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</si>
  <si>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</si>
  <si>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</si>
  <si>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</si>
  <si>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</si>
  <si>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</si>
  <si>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</si>
  <si>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</si>
  <si>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</si>
  <si>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</si>
  <si>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</si>
  <si>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</si>
  <si>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</si>
  <si>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</si>
  <si>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</si>
  <si>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</si>
  <si>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</si>
  <si>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</si>
  <si>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</si>
  <si>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</si>
  <si>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</si>
  <si>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</si>
  <si>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</si>
  <si>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</si>
  <si>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</si>
  <si>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</si>
  <si>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</si>
  <si>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</si>
  <si>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</si>
  <si>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</si>
  <si>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</si>
  <si>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</si>
  <si>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</si>
  <si>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</si>
  <si>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</si>
  <si>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</si>
  <si>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</si>
  <si>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</si>
  <si>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</si>
  <si>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</si>
  <si>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</si>
  <si>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</si>
  <si>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</si>
  <si>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</si>
  <si>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</si>
  <si>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</si>
  <si>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</si>
  <si>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</si>
  <si>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</si>
  <si>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</si>
  <si>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</si>
  <si>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</si>
  <si>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</si>
  <si>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</si>
  <si>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</si>
  <si>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</si>
  <si>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</si>
  <si>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</si>
  <si>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</si>
  <si>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</si>
  <si>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</si>
  <si>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</si>
  <si>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</si>
  <si>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</si>
  <si>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</si>
  <si>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</si>
  <si>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</si>
  <si>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</si>
  <si>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</si>
  <si>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</si>
  <si>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</si>
  <si>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</si>
  <si>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</si>
  <si>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</si>
  <si>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</si>
  <si>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</si>
  <si>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</si>
  <si>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</si>
  <si>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</si>
  <si>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</si>
  <si>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</si>
  <si>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</si>
  <si>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</si>
  <si>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</si>
  <si>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</si>
  <si>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</si>
  <si>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</si>
  <si>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</si>
  <si>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</si>
  <si>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</si>
  <si>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</si>
  <si>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</si>
  <si>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</si>
  <si>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</si>
  <si>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</si>
  <si>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</si>
  <si>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</si>
  <si>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</si>
  <si>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</si>
  <si>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</si>
  <si>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</si>
  <si>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</si>
  <si>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</si>
  <si>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</si>
  <si>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</si>
  <si>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</si>
  <si>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</si>
  <si>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</si>
  <si>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</si>
  <si>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</si>
  <si>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</si>
  <si>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</si>
  <si>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</si>
  <si>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</si>
  <si>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</si>
  <si>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</si>
  <si>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</si>
  <si>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</si>
  <si>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</si>
  <si>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</si>
  <si>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</si>
  <si>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</si>
  <si>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</si>
  <si>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</si>
  <si>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</si>
  <si>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</si>
  <si>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</si>
  <si>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</si>
  <si>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</si>
  <si>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</si>
  <si>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</si>
  <si>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</si>
  <si>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</si>
  <si>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</si>
  <si>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</si>
  <si>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</si>
  <si>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</si>
  <si>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</si>
  <si>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</si>
  <si>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</si>
  <si>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</si>
  <si>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</si>
  <si>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</si>
  <si>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</si>
  <si>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</si>
  <si>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</si>
  <si>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</si>
  <si>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</si>
  <si>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</si>
  <si>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</si>
  <si>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</si>
  <si>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</si>
  <si>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</si>
  <si>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</si>
  <si>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</si>
  <si>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</si>
  <si>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</si>
  <si>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</si>
  <si>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</si>
  <si>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</si>
  <si>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</si>
  <si>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</si>
  <si>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</si>
  <si>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</si>
  <si>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</si>
  <si>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</si>
  <si>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</si>
  <si>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</si>
  <si>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</si>
  <si>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</si>
  <si>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</si>
  <si>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</si>
  <si>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</si>
  <si>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</si>
  <si>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</si>
  <si>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</si>
  <si>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</si>
  <si>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</si>
  <si>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</si>
  <si>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</si>
  <si>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</si>
  <si>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</si>
  <si>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</si>
  <si>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</si>
  <si>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</si>
  <si>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</si>
  <si>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</si>
  <si>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</si>
  <si>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</si>
  <si>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</si>
  <si>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</si>
  <si>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</si>
  <si>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</si>
  <si>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</si>
  <si>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</si>
  <si>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</si>
  <si>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</si>
  <si>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</si>
  <si>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</si>
  <si>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</si>
  <si>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</si>
  <si>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</si>
  <si>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</si>
  <si>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</si>
  <si>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</si>
  <si>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</si>
  <si>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</si>
  <si>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</si>
  <si>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</si>
  <si>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</si>
  <si>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</si>
  <si>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</si>
  <si>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</si>
  <si>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</si>
  <si>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</si>
  <si>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</si>
  <si>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</si>
  <si>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</si>
  <si>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</si>
  <si>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</si>
  <si>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</si>
  <si>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</si>
  <si>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</si>
  <si>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</si>
  <si>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</si>
  <si>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</si>
  <si>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</si>
  <si>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</si>
  <si>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</si>
  <si>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</si>
  <si>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</si>
  <si>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</si>
  <si>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</si>
  <si>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</si>
  <si>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</si>
  <si>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</si>
  <si>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</si>
  <si>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</si>
  <si>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</si>
  <si>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</si>
  <si>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</si>
  <si>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</si>
  <si>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</si>
  <si>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</si>
  <si>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</si>
  <si>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</si>
  <si>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</si>
  <si>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</si>
  <si>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</si>
  <si>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</si>
  <si>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</si>
  <si>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</si>
  <si>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</si>
  <si>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</si>
  <si>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</si>
  <si>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</si>
  <si>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</si>
  <si>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</si>
  <si>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</si>
  <si>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</si>
  <si>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</si>
  <si>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</si>
  <si>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</si>
  <si>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</si>
  <si>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</si>
  <si>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</si>
  <si>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</si>
  <si>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</si>
  <si>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</si>
  <si>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</si>
  <si>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</si>
  <si>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</si>
  <si>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</si>
  <si>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</si>
  <si>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</si>
  <si>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</si>
  <si>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</si>
  <si>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</si>
  <si>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</si>
  <si>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</si>
  <si>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</si>
  <si>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</si>
  <si>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</si>
  <si>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</si>
  <si>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</si>
  <si>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</si>
  <si>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</si>
  <si>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</si>
  <si>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</si>
  <si>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</si>
  <si>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</si>
  <si>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</si>
  <si>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</si>
  <si>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</si>
  <si>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</si>
  <si>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</si>
  <si>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</si>
  <si>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</si>
  <si>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</si>
  <si>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</si>
  <si>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</si>
  <si>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</si>
  <si>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</si>
  <si>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</si>
  <si>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</si>
  <si>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</si>
  <si>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</si>
  <si>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</si>
  <si>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</si>
  <si>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</si>
  <si>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</si>
  <si>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</si>
  <si>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</si>
  <si>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</si>
  <si>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</si>
  <si>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</si>
  <si>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</si>
  <si>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</si>
  <si>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</si>
  <si>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</si>
  <si>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</si>
  <si>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</si>
  <si>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</si>
  <si>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</si>
  <si>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</si>
  <si>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</si>
  <si>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</si>
  <si>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</si>
  <si>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</si>
  <si>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</si>
  <si>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</si>
  <si>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</si>
  <si>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</si>
  <si>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</si>
  <si>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</si>
  <si>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</si>
  <si>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</si>
  <si>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</si>
  <si>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</si>
  <si>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</si>
  <si>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</si>
  <si>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</si>
  <si>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</si>
  <si>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</si>
  <si>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</si>
  <si>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</si>
  <si>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</si>
  <si>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</si>
  <si>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</si>
  <si>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</si>
  <si>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</si>
  <si>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</si>
  <si>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</si>
  <si>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</si>
  <si>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</si>
  <si>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</si>
  <si>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</si>
  <si>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</si>
  <si>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</si>
  <si>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</si>
  <si>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</si>
  <si>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</si>
  <si>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</si>
  <si>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</si>
  <si>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</si>
  <si>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</si>
  <si>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</si>
  <si>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</si>
  <si>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</si>
  <si>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</si>
  <si>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</si>
  <si>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</si>
  <si>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</si>
  <si>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</si>
  <si>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</si>
  <si>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</si>
  <si>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</si>
  <si>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</si>
  <si>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</si>
  <si>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</si>
  <si>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</si>
  <si>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</si>
  <si>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</si>
  <si>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</si>
  <si>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</si>
  <si>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</si>
  <si>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</si>
  <si>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</si>
  <si>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</si>
  <si>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</si>
  <si>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</si>
  <si>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</si>
  <si>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</si>
  <si>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</si>
  <si>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</si>
  <si>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</si>
  <si>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</si>
  <si>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</si>
  <si>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</si>
  <si>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</si>
  <si>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</si>
  <si>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</si>
  <si>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</si>
  <si>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</si>
  <si>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</si>
  <si>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</si>
  <si>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</si>
  <si>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</si>
  <si>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</si>
  <si>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</si>
  <si>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</si>
  <si>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</si>
  <si>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</si>
  <si>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</si>
  <si>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</si>
  <si>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</si>
  <si>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</si>
  <si>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</si>
  <si>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</si>
  <si>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</si>
  <si>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</si>
  <si>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</si>
  <si>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</si>
  <si>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</si>
  <si>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</si>
  <si>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</si>
  <si>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</si>
  <si>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</si>
  <si>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</si>
  <si>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</si>
  <si>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</si>
  <si>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</si>
  <si>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</si>
  <si>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</si>
  <si>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</si>
  <si>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</si>
  <si>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</si>
  <si>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</si>
  <si>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</si>
  <si>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</si>
  <si>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</si>
  <si>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</si>
  <si>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</si>
  <si>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</si>
  <si>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</si>
  <si>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</si>
  <si>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</si>
  <si>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</si>
  <si>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</si>
  <si>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</si>
  <si>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</si>
  <si>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</si>
  <si>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</si>
  <si>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</si>
  <si>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</si>
  <si>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</si>
  <si>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</si>
  <si>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</si>
  <si>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</si>
  <si>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</si>
  <si>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</si>
  <si>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</si>
  <si>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</si>
  <si>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</si>
  <si>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</si>
  <si>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</si>
  <si>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</si>
  <si>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</si>
  <si>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</si>
  <si>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</si>
  <si>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</si>
  <si>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</si>
  <si>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</si>
  <si>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</si>
  <si>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</si>
  <si>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</si>
  <si>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</si>
  <si>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</si>
  <si>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</si>
  <si>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</si>
  <si>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</si>
  <si>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</si>
  <si>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</si>
  <si>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</si>
  <si>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</si>
  <si>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</si>
  <si>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</si>
  <si>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</si>
  <si>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</si>
  <si>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</si>
  <si>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</si>
  <si>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</si>
  <si>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</si>
  <si>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</si>
  <si>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</si>
  <si>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</si>
  <si>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</si>
  <si>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</si>
  <si>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</si>
  <si>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</si>
  <si>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</si>
  <si>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</si>
  <si>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</si>
  <si>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</si>
  <si>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</si>
  <si>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</si>
  <si>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</si>
  <si>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</si>
  <si>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</si>
  <si>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</si>
  <si>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</si>
  <si>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</si>
  <si>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</si>
  <si>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</si>
  <si>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</si>
  <si>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</si>
  <si>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</si>
  <si>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</si>
  <si>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</si>
  <si>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</si>
  <si>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</si>
  <si>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</si>
  <si>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</si>
  <si>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</si>
  <si>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</si>
  <si>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</si>
  <si>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</si>
  <si>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</si>
  <si>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</si>
  <si>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</si>
  <si>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</si>
  <si>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</si>
  <si>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</si>
  <si>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</si>
  <si>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</si>
  <si>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</si>
  <si>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</si>
  <si>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</si>
  <si>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</si>
  <si>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</si>
  <si>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</si>
  <si>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</si>
  <si>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</si>
  <si>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</si>
  <si>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</si>
  <si>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</si>
  <si>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</si>
  <si>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</si>
  <si>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</si>
  <si>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</si>
  <si>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</si>
  <si>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</si>
  <si>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</si>
  <si>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</si>
  <si>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</si>
  <si>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</si>
  <si>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</si>
  <si>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</si>
  <si>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</si>
  <si>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</si>
  <si>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</si>
  <si>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</si>
  <si>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</si>
  <si>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</si>
  <si>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</si>
  <si>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</si>
  <si>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</si>
  <si>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</si>
  <si>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</si>
  <si>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</si>
  <si>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</si>
  <si>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</si>
  <si>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</si>
  <si>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</si>
  <si>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</si>
  <si>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</si>
  <si>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</si>
  <si>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</si>
  <si>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</si>
  <si>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</si>
  <si>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</si>
  <si>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</si>
  <si>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</si>
  <si>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</si>
  <si>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</si>
  <si>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</si>
  <si>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</si>
  <si>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</si>
  <si>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</si>
  <si>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</si>
  <si>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</si>
  <si>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</si>
  <si>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</si>
  <si>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</si>
  <si>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</si>
  <si>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</si>
  <si>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</si>
  <si>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</si>
  <si>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</si>
  <si>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</si>
  <si>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</si>
  <si>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</si>
  <si>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</si>
  <si>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</si>
  <si>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</si>
  <si>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</si>
  <si>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</si>
  <si>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</si>
  <si>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</si>
  <si>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</si>
  <si>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</si>
  <si>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</si>
  <si>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</si>
  <si>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</si>
  <si>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</si>
  <si>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</si>
  <si>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</si>
  <si>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</si>
  <si>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</si>
  <si>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</si>
  <si>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</si>
  <si>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</si>
  <si>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</si>
  <si>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</si>
  <si>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</si>
  <si>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</si>
  <si>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</si>
  <si>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</si>
  <si>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</si>
  <si>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</si>
  <si>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</si>
  <si>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</si>
  <si>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</si>
  <si>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</si>
  <si>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</si>
  <si>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</si>
  <si>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</si>
  <si>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</si>
  <si>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</si>
  <si>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</si>
  <si>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</si>
  <si>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</si>
  <si>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</si>
  <si>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</si>
  <si>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</si>
  <si>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</si>
  <si>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</si>
  <si>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</si>
  <si>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</si>
  <si>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</si>
  <si>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</si>
  <si>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</si>
  <si>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</si>
  <si>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</si>
  <si>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</si>
  <si>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</si>
  <si>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</si>
  <si>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</si>
  <si>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</si>
  <si>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</si>
  <si>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</si>
  <si>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</si>
  <si>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</si>
  <si>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</si>
  <si>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</si>
  <si>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</si>
  <si>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</si>
  <si>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</si>
  <si>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</si>
  <si>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</si>
  <si>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</si>
  <si>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</si>
  <si>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</si>
  <si>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</si>
  <si>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</si>
  <si>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</si>
  <si>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</si>
  <si>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</si>
  <si>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</si>
  <si>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</si>
  <si>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</si>
  <si>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</si>
  <si>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</si>
  <si>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</si>
  <si>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</si>
  <si>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</si>
  <si>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</si>
  <si>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</si>
  <si>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</si>
  <si>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</si>
  <si>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</si>
  <si>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</si>
  <si>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</si>
  <si>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</si>
  <si>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</si>
  <si>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</si>
  <si>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</si>
  <si>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</si>
  <si>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</si>
  <si>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</si>
  <si>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</si>
  <si>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</si>
  <si>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</si>
  <si>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</si>
  <si>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</si>
  <si>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</si>
  <si>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</si>
  <si>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</si>
  <si>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</si>
  <si>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</si>
  <si>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</si>
  <si>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</si>
  <si>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</si>
  <si>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</si>
  <si>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</si>
  <si>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</si>
  <si>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</si>
  <si>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</si>
  <si>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</si>
  <si>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</si>
  <si>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</si>
  <si>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</si>
  <si>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</si>
  <si>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</si>
  <si>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</si>
  <si>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</si>
  <si>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</si>
  <si>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</si>
  <si>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</si>
  <si>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</si>
  <si>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</si>
  <si>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</si>
  <si>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</si>
  <si>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</si>
  <si>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</si>
  <si>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</si>
  <si>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</si>
  <si>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</si>
  <si>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</si>
  <si>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</si>
  <si>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</si>
  <si>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</si>
  <si>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</si>
  <si>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</si>
  <si>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</si>
  <si>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</si>
  <si>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</si>
  <si>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</si>
  <si>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</si>
  <si>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</si>
  <si>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</si>
  <si>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</si>
  <si>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</si>
  <si>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</si>
  <si>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</si>
  <si>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</si>
  <si>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</si>
  <si>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</si>
  <si>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</si>
  <si>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</si>
  <si>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</si>
  <si>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</si>
  <si>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</si>
  <si>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</si>
  <si>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</si>
  <si>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</si>
  <si>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</si>
  <si>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</si>
  <si>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</si>
  <si>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</si>
  <si>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</si>
  <si>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</si>
  <si>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</si>
  <si>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</si>
  <si>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</si>
  <si>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</si>
  <si>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</si>
  <si>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</si>
  <si>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</si>
  <si>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</si>
  <si>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</si>
  <si>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</si>
  <si>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</si>
  <si>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</si>
  <si>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</si>
  <si>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</si>
  <si>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</si>
  <si>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</si>
  <si>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</si>
  <si>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</si>
  <si>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</si>
  <si>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</si>
  <si>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</si>
  <si>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</si>
  <si>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</si>
  <si>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</si>
  <si>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</si>
  <si>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</si>
  <si>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</si>
  <si>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</si>
  <si>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</si>
  <si>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</si>
  <si>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</si>
  <si>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</si>
  <si>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</si>
  <si>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</si>
  <si>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</si>
  <si>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</si>
  <si>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</si>
  <si>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</si>
  <si>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</si>
  <si>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</si>
  <si>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</si>
  <si>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</si>
  <si>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</si>
  <si>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</si>
  <si>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</si>
  <si>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</si>
  <si>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</si>
  <si>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</si>
  <si>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</si>
  <si>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</si>
  <si>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</si>
  <si>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</si>
  <si>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</si>
  <si>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</si>
  <si>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</si>
  <si>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</si>
  <si>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</si>
  <si>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</si>
  <si>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</si>
  <si>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</si>
  <si>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</si>
  <si>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</si>
  <si>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</si>
  <si>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</si>
  <si>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</si>
  <si>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</si>
  <si>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</si>
  <si>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</si>
  <si>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</si>
  <si>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</si>
  <si>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</si>
  <si>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</si>
  <si>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</si>
  <si>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</si>
  <si>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</si>
  <si>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</si>
  <si>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</si>
  <si>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</si>
  <si>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</si>
  <si>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</si>
  <si>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</si>
  <si>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</si>
  <si>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</si>
  <si>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</si>
  <si>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</si>
  <si>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</si>
  <si>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</si>
  <si>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</si>
  <si>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</si>
  <si>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</si>
  <si>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</si>
  <si>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</si>
  <si>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</si>
  <si>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</si>
  <si>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</si>
  <si>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</si>
  <si>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</si>
  <si>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</si>
  <si>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</si>
  <si>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</si>
  <si>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</si>
  <si>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</si>
  <si>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</si>
  <si>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</si>
  <si>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</si>
  <si>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</si>
  <si>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</si>
  <si>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</si>
  <si>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</si>
  <si>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</si>
  <si>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</si>
  <si>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</si>
  <si>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</si>
  <si>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</si>
  <si>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</si>
  <si>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</si>
  <si>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</si>
  <si>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</si>
  <si>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</si>
  <si>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</si>
  <si>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</si>
  <si>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</si>
  <si>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</si>
  <si>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</si>
  <si>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</si>
  <si>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</si>
  <si>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</si>
  <si>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</si>
  <si>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</si>
  <si>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</si>
  <si>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</si>
  <si>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</si>
  <si>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</si>
  <si>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</si>
  <si>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</si>
  <si>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</si>
  <si>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</si>
  <si>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</si>
  <si>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</si>
  <si>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</si>
  <si>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</si>
  <si>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</si>
  <si>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</si>
  <si>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</si>
  <si>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</si>
  <si>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</si>
  <si>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</si>
  <si>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</si>
  <si>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</si>
  <si>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</si>
  <si>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</si>
  <si>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</si>
  <si>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</si>
  <si>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</si>
  <si>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</si>
  <si>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</si>
  <si>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</si>
  <si>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</si>
  <si>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</si>
  <si>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</si>
  <si>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</si>
  <si>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</si>
  <si>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</si>
  <si>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</si>
  <si>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</si>
  <si>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</si>
  <si>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</si>
  <si>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</si>
  <si>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</si>
  <si>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</si>
  <si>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</si>
  <si>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</si>
  <si>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</si>
  <si>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</si>
  <si>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</si>
  <si>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</si>
  <si>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</si>
  <si>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</si>
  <si>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</si>
  <si>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</si>
  <si>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</si>
  <si>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</si>
  <si>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</si>
  <si>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</si>
  <si>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</si>
  <si>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</si>
  <si>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</si>
  <si>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</si>
  <si>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</si>
  <si>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</si>
  <si>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</si>
  <si>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</si>
  <si>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</si>
  <si>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</si>
  <si>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</si>
  <si>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</si>
  <si>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</si>
  <si>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</si>
  <si>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</si>
  <si>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</si>
  <si>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</si>
  <si>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</si>
  <si>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</si>
  <si>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</si>
  <si>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</si>
  <si>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</si>
  <si>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</si>
  <si>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</si>
  <si>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</si>
  <si>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</si>
  <si>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</si>
  <si>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</si>
  <si>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</si>
  <si>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</si>
  <si>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</si>
  <si>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</si>
  <si>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</si>
  <si>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</si>
  <si>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</si>
  <si>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</si>
  <si>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</si>
  <si>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</si>
  <si>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</si>
  <si>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</si>
  <si>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</si>
  <si>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</si>
  <si>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</si>
  <si>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</si>
  <si>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</si>
  <si>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</si>
  <si>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</si>
  <si>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</si>
  <si>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</si>
  <si>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</si>
  <si>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</si>
  <si>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</si>
  <si>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</si>
  <si>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</si>
  <si>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</si>
  <si>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</si>
  <si>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</si>
  <si>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</si>
  <si>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</si>
  <si>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</si>
  <si>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</si>
  <si>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</si>
  <si>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</si>
  <si>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</si>
  <si>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</si>
  <si>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</si>
  <si>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</si>
  <si>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</si>
  <si>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</si>
  <si>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</si>
  <si>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</si>
  <si>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</si>
  <si>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</si>
  <si>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</si>
  <si>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</si>
  <si>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</si>
  <si>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</si>
  <si>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</si>
  <si>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</si>
  <si>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</si>
  <si>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</si>
  <si>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</si>
  <si>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</si>
  <si>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</si>
  <si>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</si>
  <si>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</si>
  <si>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</si>
  <si>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</si>
  <si>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</si>
  <si>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</si>
  <si>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</si>
  <si>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</si>
  <si>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</si>
  <si>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</si>
  <si>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</si>
  <si>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</si>
  <si>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</si>
  <si>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</si>
  <si>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</si>
  <si>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</si>
  <si>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</si>
  <si>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</si>
  <si>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</si>
  <si>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</si>
  <si>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</si>
  <si>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</si>
  <si>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</si>
  <si>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</si>
  <si>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</si>
  <si>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</si>
  <si>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</si>
  <si>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</si>
  <si>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</si>
  <si>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</si>
  <si>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</si>
  <si>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</si>
  <si>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</si>
  <si>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</si>
  <si>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</si>
  <si>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</si>
  <si>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</si>
  <si>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</si>
  <si>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</si>
  <si>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</si>
  <si>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</si>
  <si>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</si>
  <si>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</si>
  <si>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</si>
  <si>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</si>
  <si>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</si>
  <si>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</si>
  <si>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</si>
  <si>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</si>
  <si>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</si>
  <si>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</si>
  <si>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</si>
  <si>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</si>
  <si>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</si>
  <si>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</si>
  <si>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</si>
  <si>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</si>
  <si>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</si>
  <si>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</si>
  <si>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</si>
  <si>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</si>
  <si>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</si>
  <si>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</si>
  <si>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</si>
  <si>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</si>
  <si>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</si>
  <si>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</si>
  <si>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</si>
  <si>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</si>
  <si>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</si>
  <si>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</si>
  <si>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</si>
  <si>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</si>
  <si>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</si>
  <si>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</si>
  <si>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</si>
  <si>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</si>
  <si>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</si>
  <si>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</si>
  <si>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</si>
  <si>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</si>
  <si>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</si>
  <si>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</si>
  <si>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</si>
  <si>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</si>
  <si>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</si>
  <si>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</si>
  <si>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</si>
  <si>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</si>
  <si>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</si>
  <si>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</si>
  <si>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</si>
  <si>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</si>
  <si>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</si>
  <si>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</si>
  <si>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</si>
  <si>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</si>
  <si>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</si>
  <si>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</si>
  <si>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</si>
  <si>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</si>
  <si>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</si>
  <si>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</si>
  <si>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</si>
  <si>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</si>
  <si>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</si>
  <si>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</si>
  <si>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</si>
  <si>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</si>
  <si>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</si>
  <si>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</si>
  <si>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</si>
  <si>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</si>
  <si>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</si>
  <si>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</si>
  <si>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</si>
  <si>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</si>
  <si>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</si>
  <si>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</si>
  <si>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</si>
  <si>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</si>
  <si>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</si>
  <si>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</si>
  <si>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</si>
  <si>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</si>
  <si>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</si>
  <si>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</si>
  <si>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</si>
  <si>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</si>
  <si>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</si>
  <si>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</si>
  <si>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</si>
  <si>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</si>
  <si>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</si>
  <si>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</si>
  <si>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</si>
  <si>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</si>
  <si>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</si>
  <si>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</si>
  <si>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</si>
  <si>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</si>
  <si>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</si>
  <si>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</si>
  <si>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</si>
  <si>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</si>
  <si>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</si>
  <si>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</si>
  <si>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</si>
  <si>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</si>
  <si>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</si>
  <si>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</si>
  <si>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</si>
  <si>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</si>
  <si>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</si>
  <si>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</si>
  <si>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</si>
  <si>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</si>
  <si>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</si>
  <si>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</si>
  <si>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</si>
  <si>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</si>
  <si>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</si>
  <si>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</si>
  <si>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</si>
  <si>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</si>
  <si>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</si>
  <si>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</si>
  <si>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</si>
  <si>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</si>
  <si>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</si>
  <si>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</si>
  <si>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</si>
  <si>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</si>
  <si>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</si>
  <si>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</si>
  <si>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</si>
  <si>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</si>
  <si>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</si>
  <si>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</si>
  <si>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</si>
  <si>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</si>
  <si>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</si>
  <si>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</si>
  <si>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</si>
  <si>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</si>
  <si>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</si>
  <si>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</si>
  <si>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</si>
  <si>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</si>
  <si>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</si>
  <si>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</si>
  <si>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</si>
  <si>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</si>
  <si>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</si>
  <si>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</si>
  <si>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</si>
  <si>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</si>
  <si>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</si>
  <si>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</si>
  <si>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</si>
  <si>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</si>
  <si>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</si>
  <si>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</si>
  <si>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</si>
  <si>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</si>
  <si>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</si>
  <si>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</si>
  <si>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</si>
  <si>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</si>
  <si>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</si>
  <si>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</si>
  <si>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</si>
  <si>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</si>
  <si>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</si>
  <si>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</si>
  <si>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</si>
  <si>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</si>
  <si>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</si>
  <si>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</si>
  <si>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</si>
  <si>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</si>
  <si>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</si>
  <si>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</si>
  <si>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</si>
  <si>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</si>
  <si>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</si>
  <si>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</si>
  <si>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</si>
  <si>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</si>
  <si>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</si>
  <si>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</si>
  <si>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</si>
  <si>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</si>
  <si>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</si>
  <si>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</si>
  <si>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</si>
  <si>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</si>
  <si>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</si>
  <si>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</si>
  <si>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</si>
  <si>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</si>
  <si>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</si>
  <si>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</si>
  <si>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</si>
  <si>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</si>
  <si>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</si>
  <si>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</si>
  <si>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</si>
  <si>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</si>
  <si>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</si>
  <si>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</si>
  <si>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</si>
  <si>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</si>
  <si>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</si>
  <si>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</si>
  <si>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</si>
  <si>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</si>
  <si>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</si>
  <si>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</si>
  <si>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</si>
  <si>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</si>
  <si>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</si>
  <si>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</si>
  <si>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</si>
  <si>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</si>
  <si>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</si>
  <si>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</si>
  <si>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</si>
  <si>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</si>
  <si>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</si>
  <si>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</si>
  <si>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</si>
  <si>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</si>
  <si>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</si>
  <si>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</si>
  <si>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</si>
  <si>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</si>
  <si>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</si>
  <si>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</si>
  <si>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</si>
  <si>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</si>
  <si>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</si>
  <si>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</si>
  <si>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</si>
  <si>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</si>
  <si>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</si>
  <si>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</si>
  <si>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</si>
  <si>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</si>
  <si>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</si>
  <si>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</si>
  <si>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</si>
  <si>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</si>
  <si>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</si>
  <si>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</si>
  <si>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</si>
  <si>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</si>
  <si>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</si>
  <si>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</si>
  <si>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</si>
  <si>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</si>
  <si>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</si>
  <si>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</si>
  <si>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</si>
  <si>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</si>
  <si>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</si>
  <si>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</si>
  <si>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</si>
  <si>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</si>
  <si>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</si>
  <si>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</si>
  <si>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</si>
  <si>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</si>
  <si>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</si>
  <si>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</si>
  <si>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</si>
  <si>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</si>
  <si>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</si>
  <si>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</si>
  <si>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</si>
  <si>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</si>
  <si>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</si>
  <si>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</si>
  <si>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</si>
  <si>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</si>
  <si>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</si>
  <si>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</si>
  <si>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</si>
  <si>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</si>
  <si>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</si>
  <si>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</si>
  <si>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</si>
  <si>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</si>
  <si>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</si>
  <si>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</si>
  <si>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</si>
  <si>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</si>
  <si>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</si>
  <si>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</si>
  <si>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</si>
  <si>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</si>
  <si>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</si>
  <si>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</si>
  <si>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</si>
  <si>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</si>
  <si>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</si>
  <si>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</si>
  <si>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</si>
  <si>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</si>
  <si>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</si>
  <si>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</si>
  <si>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</si>
  <si>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</si>
  <si>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</si>
  <si>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</si>
  <si>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</si>
  <si>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</si>
  <si>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</si>
  <si>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</si>
  <si>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</si>
  <si>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</si>
  <si>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</si>
  <si>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</si>
  <si>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</si>
  <si>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</si>
  <si>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</si>
  <si>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</si>
  <si>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</si>
  <si>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</si>
  <si>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</si>
  <si>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</si>
  <si>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</si>
  <si>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</si>
  <si>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</si>
  <si>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</si>
  <si>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</si>
  <si>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</si>
  <si>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</si>
  <si>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</si>
  <si>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</si>
  <si>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</si>
  <si>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</si>
  <si>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</si>
  <si>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</si>
  <si>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</si>
  <si>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</si>
  <si>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</si>
  <si>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</si>
  <si>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</si>
  <si>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</si>
  <si>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</si>
  <si>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</si>
  <si>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</si>
  <si>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</si>
  <si>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</si>
  <si>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</si>
  <si>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</si>
  <si>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</si>
  <si>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</si>
  <si>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</si>
  <si>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</si>
  <si>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</si>
  <si>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</si>
  <si>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</si>
  <si>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</si>
  <si>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</si>
  <si>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</si>
  <si>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</si>
  <si>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</si>
  <si>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</si>
  <si>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</si>
  <si>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</si>
  <si>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</si>
  <si>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</si>
  <si>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</si>
  <si>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</si>
  <si>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</si>
  <si>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</si>
  <si>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</si>
  <si>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</si>
  <si>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</si>
  <si>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</si>
  <si>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</si>
  <si>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</si>
  <si>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</si>
  <si>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</si>
  <si>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</si>
  <si>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</si>
  <si>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</si>
  <si>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</si>
  <si>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</si>
  <si>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</si>
  <si>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</si>
  <si>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</si>
  <si>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</si>
  <si>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</si>
  <si>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</si>
  <si>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</si>
  <si>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</si>
  <si>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</si>
  <si>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</si>
  <si>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</si>
  <si>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</si>
  <si>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</si>
  <si>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</si>
  <si>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</si>
  <si>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</si>
  <si>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</si>
  <si>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</si>
  <si>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</si>
  <si>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</si>
  <si>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</si>
  <si>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</si>
  <si>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</si>
  <si>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</si>
  <si>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</si>
  <si>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</si>
  <si>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</si>
  <si>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</si>
  <si>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</si>
  <si>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</si>
  <si>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</si>
  <si>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</si>
  <si>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</si>
  <si>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</si>
  <si>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</si>
  <si>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</si>
  <si>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</si>
  <si>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</si>
  <si>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</si>
  <si>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</si>
  <si>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</si>
  <si>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</si>
  <si>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</si>
  <si>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</si>
  <si>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</si>
  <si>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</si>
  <si>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</si>
  <si>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</si>
  <si>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</si>
  <si>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</si>
  <si>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</si>
  <si>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</si>
  <si>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</si>
  <si>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</si>
  <si>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</si>
  <si>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</si>
  <si>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</si>
  <si>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</si>
  <si>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</si>
  <si>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</si>
  <si>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</si>
  <si>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</si>
  <si>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</si>
  <si>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</si>
  <si>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</si>
  <si>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</si>
  <si>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</si>
  <si>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</si>
  <si>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</si>
  <si>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</si>
  <si>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</si>
  <si>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</si>
  <si>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</si>
  <si>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</si>
  <si>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</si>
  <si>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</si>
  <si>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</si>
  <si>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</si>
  <si>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</si>
  <si>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</si>
  <si>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</si>
  <si>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</si>
  <si>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</si>
  <si>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</si>
  <si>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</si>
  <si>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</si>
  <si>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</si>
  <si>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</si>
  <si>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</si>
  <si>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</si>
  <si>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</si>
  <si>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</si>
  <si>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</si>
  <si>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</si>
  <si>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</si>
  <si>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</si>
  <si>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</si>
  <si>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</si>
  <si>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</si>
  <si>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</si>
  <si>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</si>
  <si>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</si>
  <si>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</si>
  <si>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</si>
  <si>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</si>
  <si>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</si>
  <si>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</si>
  <si>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</si>
  <si>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</si>
  <si>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</si>
  <si>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</si>
  <si>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</si>
  <si>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</si>
  <si>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</si>
  <si>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</si>
  <si>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</si>
  <si>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</si>
  <si>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</si>
  <si>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</si>
  <si>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</si>
  <si>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</si>
  <si>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</si>
  <si>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</si>
  <si>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</si>
  <si>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</si>
  <si>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</si>
  <si>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</si>
  <si>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</si>
  <si>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</si>
  <si>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</si>
  <si>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</si>
  <si>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</si>
  <si>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</si>
  <si>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</si>
  <si>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</si>
  <si>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</si>
  <si>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</si>
  <si>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</si>
  <si>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</si>
  <si>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</si>
  <si>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</si>
  <si>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</si>
  <si>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</si>
  <si>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</si>
  <si>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</si>
  <si>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</si>
  <si>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</si>
  <si>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</si>
  <si>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</si>
  <si>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</si>
  <si>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</si>
  <si>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</si>
  <si>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</si>
  <si>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</si>
  <si>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</si>
  <si>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</si>
  <si>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</si>
  <si>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</si>
  <si>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</si>
  <si>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</si>
  <si>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</si>
  <si>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</si>
  <si>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</si>
  <si>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</si>
  <si>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</si>
  <si>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</si>
  <si>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</si>
  <si>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</si>
  <si>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</si>
  <si>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</si>
  <si>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</si>
  <si>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</si>
  <si>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</si>
  <si>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</si>
  <si>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</si>
  <si>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</si>
  <si>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</si>
  <si>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</si>
  <si>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</si>
  <si>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</si>
  <si>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</si>
  <si>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</si>
  <si>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</si>
  <si>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</si>
  <si>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</si>
  <si>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</si>
  <si>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</si>
  <si>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</si>
  <si>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</si>
  <si>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</si>
  <si>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</si>
  <si>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</si>
  <si>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</si>
  <si>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</si>
  <si>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</si>
  <si>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</si>
  <si>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</si>
  <si>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</si>
  <si>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</si>
  <si>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</si>
  <si>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</si>
  <si>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</si>
  <si>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</si>
  <si>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</si>
  <si>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</si>
  <si>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</si>
  <si>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</si>
  <si>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</si>
  <si>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</si>
  <si>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</si>
  <si>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</si>
  <si>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</si>
  <si>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</si>
  <si>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</si>
  <si>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</si>
  <si>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</si>
  <si>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</si>
  <si>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</si>
  <si>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</si>
  <si>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</si>
  <si>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</si>
  <si>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</si>
  <si>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</si>
  <si>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</si>
  <si>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</si>
  <si>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</si>
  <si>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</si>
  <si>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</si>
  <si>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</si>
  <si>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</si>
  <si>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</si>
  <si>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</si>
  <si>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</si>
  <si>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</si>
  <si>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</si>
  <si>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</si>
  <si>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</si>
  <si>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</si>
  <si>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</si>
  <si>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</si>
  <si>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</si>
  <si>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</si>
  <si>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</si>
  <si>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</si>
  <si>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</si>
  <si>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</si>
  <si>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</si>
  <si>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</si>
  <si>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</si>
  <si>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</si>
  <si>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</si>
  <si>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</si>
  <si>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</si>
  <si>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</si>
  <si>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</si>
  <si>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</si>
  <si>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</si>
  <si>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</si>
  <si>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</si>
  <si>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</si>
  <si>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</si>
  <si>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</si>
  <si>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</si>
  <si>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</si>
  <si>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</si>
  <si>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</si>
  <si>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</si>
  <si>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</si>
  <si>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</si>
  <si>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</si>
  <si>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</si>
  <si>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</si>
  <si>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</si>
  <si>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</si>
  <si>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</si>
  <si>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</si>
  <si>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</si>
  <si>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</si>
  <si>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</si>
  <si>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</si>
  <si>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</si>
  <si>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</si>
  <si>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</si>
  <si>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</si>
  <si>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</si>
  <si>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</si>
  <si>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</si>
  <si>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</si>
  <si>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</si>
  <si>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</si>
  <si>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</si>
  <si>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</si>
  <si>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</si>
  <si>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</si>
  <si>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</si>
  <si>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</si>
  <si>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</si>
  <si>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</si>
  <si>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</si>
  <si>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</si>
  <si>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</si>
  <si>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</si>
  <si>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</si>
  <si>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</si>
  <si>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</si>
  <si>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</si>
  <si>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</si>
  <si>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</si>
  <si>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</si>
  <si>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</si>
  <si>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</si>
  <si>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</si>
  <si>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</si>
  <si>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</si>
  <si>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</si>
  <si>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</si>
  <si>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</si>
  <si>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</si>
  <si>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</si>
  <si>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</si>
  <si>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</si>
  <si>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</si>
  <si>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</si>
  <si>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</si>
  <si>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</si>
  <si>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</si>
  <si>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</si>
  <si>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</si>
  <si>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</si>
  <si>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</si>
  <si>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</si>
  <si>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</si>
  <si>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</si>
  <si>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</si>
  <si>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</si>
  <si>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</si>
  <si>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</si>
  <si>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</si>
  <si>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</si>
  <si>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</si>
  <si>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</si>
  <si>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</si>
  <si>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</si>
  <si>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</si>
  <si>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</si>
  <si>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</si>
  <si>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</si>
  <si>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</si>
  <si>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</si>
  <si>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</si>
  <si>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</si>
  <si>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</si>
  <si>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</si>
  <si>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</si>
  <si>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</si>
  <si>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</si>
  <si>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</si>
  <si>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</si>
  <si>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</si>
  <si>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</si>
  <si>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</si>
  <si>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</si>
  <si>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</si>
  <si>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</si>
  <si>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</si>
  <si>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</si>
  <si>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</si>
  <si>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</si>
  <si>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</si>
  <si>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</si>
  <si>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</si>
  <si>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</si>
  <si>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</si>
  <si>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</si>
  <si>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</si>
  <si>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</si>
  <si>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</si>
  <si>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</si>
  <si>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</si>
  <si>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</si>
  <si>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</si>
  <si>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</si>
  <si>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</si>
  <si>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</si>
  <si>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</si>
  <si>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</si>
  <si>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</si>
  <si>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</si>
  <si>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</si>
  <si>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</si>
  <si>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</si>
  <si>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</si>
  <si>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</si>
  <si>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</si>
  <si>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</si>
  <si>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</si>
  <si>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</si>
  <si>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</si>
  <si>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</si>
  <si>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</si>
  <si>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</si>
  <si>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</si>
  <si>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</si>
  <si>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</si>
  <si>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</si>
  <si>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</si>
  <si>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</si>
  <si>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</si>
  <si>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</si>
  <si>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</si>
  <si>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</si>
  <si>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</si>
  <si>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</si>
  <si>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</si>
  <si>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</si>
  <si>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</si>
  <si>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</si>
  <si>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</si>
  <si>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</si>
  <si>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</si>
  <si>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</si>
  <si>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</si>
  <si>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</si>
  <si>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</si>
  <si>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</si>
  <si>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</si>
  <si>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</si>
  <si>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</si>
  <si>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</si>
  <si>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</si>
  <si>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</si>
  <si>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</si>
  <si>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</si>
  <si>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</si>
  <si>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</si>
  <si>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</si>
  <si>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</si>
  <si>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</si>
  <si>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</si>
  <si>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</si>
  <si>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</si>
  <si>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</si>
  <si>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</si>
  <si>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</si>
  <si>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</si>
  <si>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</si>
  <si>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</si>
  <si>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</si>
  <si>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</si>
  <si>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</si>
  <si>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</si>
  <si>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</si>
  <si>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</si>
  <si>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</si>
  <si>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</si>
  <si>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</si>
  <si>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</si>
  <si>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</si>
  <si>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</si>
  <si>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</si>
  <si>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</si>
  <si>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</si>
  <si>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</si>
  <si>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</si>
  <si>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</si>
  <si>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</si>
  <si>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</si>
  <si>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</si>
  <si>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</si>
  <si>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</si>
  <si>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</si>
  <si>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</si>
  <si>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</si>
  <si>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</si>
  <si>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</si>
  <si>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</si>
  <si>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</si>
  <si>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</si>
  <si>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</si>
  <si>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</si>
  <si>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</si>
  <si>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</si>
  <si>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</si>
  <si>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</si>
  <si>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</si>
  <si>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</si>
  <si>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</si>
  <si>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</si>
  <si>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</si>
  <si>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</si>
  <si>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</si>
  <si>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</si>
  <si>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</si>
  <si>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</si>
  <si>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</si>
  <si>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</si>
  <si>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</si>
  <si>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</si>
  <si>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</si>
  <si>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</si>
  <si>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</si>
  <si>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</si>
  <si>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</si>
  <si>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</si>
  <si>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</si>
  <si>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</si>
  <si>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</si>
  <si>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</si>
  <si>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</si>
  <si>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</si>
  <si>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</si>
  <si>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</si>
  <si>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</si>
  <si>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</si>
  <si>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</si>
  <si>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</si>
  <si>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</si>
  <si>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</si>
  <si>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</si>
  <si>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</si>
  <si>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</si>
  <si>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</si>
  <si>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</si>
  <si>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</si>
  <si>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</si>
  <si>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</si>
  <si>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</si>
  <si>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</si>
  <si>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</si>
  <si>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</si>
  <si>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</si>
  <si>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</si>
  <si>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</si>
  <si>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</si>
  <si>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</si>
  <si>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</si>
  <si>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</si>
  <si>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</si>
  <si>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</si>
  <si>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</si>
  <si>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</si>
  <si>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</si>
  <si>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</si>
  <si>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</si>
  <si>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</si>
  <si>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</si>
  <si>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</si>
  <si>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</si>
  <si>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</si>
  <si>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</si>
  <si>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</si>
  <si>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</si>
  <si>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</si>
  <si>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</si>
  <si>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</si>
  <si>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</si>
  <si>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</si>
  <si>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</si>
  <si>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</si>
  <si>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</si>
  <si>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</si>
  <si>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</si>
  <si>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</si>
  <si>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</si>
  <si>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</si>
  <si>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</si>
  <si>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</si>
  <si>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</si>
  <si>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</si>
  <si>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</si>
  <si>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</si>
  <si>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</si>
  <si>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</si>
  <si>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</si>
  <si>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</si>
  <si>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</si>
  <si>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</si>
  <si>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</si>
  <si>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</si>
  <si>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</si>
  <si>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</si>
  <si>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</si>
  <si>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</si>
  <si>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</si>
  <si>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</si>
  <si>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</si>
  <si>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</si>
  <si>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</si>
  <si>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</si>
  <si>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</si>
  <si>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</si>
  <si>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</si>
  <si>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</si>
  <si>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</si>
  <si>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</si>
  <si>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</si>
  <si>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</si>
  <si>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</si>
  <si>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</si>
  <si>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</si>
  <si>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</si>
  <si>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</si>
  <si>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</si>
  <si>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</si>
  <si>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</si>
  <si>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</si>
  <si>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</si>
  <si>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</si>
  <si>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</si>
  <si>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</si>
  <si>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</si>
  <si>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</si>
  <si>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</si>
  <si>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</si>
  <si>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</si>
  <si>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</si>
  <si>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</si>
  <si>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</si>
  <si>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</si>
  <si>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</si>
  <si>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</si>
  <si>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</si>
  <si>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</si>
  <si>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</si>
  <si>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</si>
  <si>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</si>
  <si>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</si>
  <si>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</si>
  <si>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</si>
  <si>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</si>
  <si>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</si>
  <si>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</si>
  <si>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</si>
  <si>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</si>
  <si>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</si>
  <si>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</si>
  <si>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</si>
  <si>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</si>
  <si>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</si>
  <si>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</si>
  <si>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</si>
  <si>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</si>
  <si>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</si>
  <si>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</si>
  <si>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</si>
  <si>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</si>
  <si>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</si>
  <si>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</si>
  <si>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</si>
  <si>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</si>
  <si>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</si>
  <si>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</si>
  <si>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</si>
  <si>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</si>
  <si>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</si>
  <si>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</si>
  <si>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</si>
  <si>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</si>
  <si>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</si>
  <si>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</si>
  <si>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</si>
  <si>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</si>
  <si>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</si>
  <si>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</si>
  <si>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</si>
  <si>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</si>
  <si>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</si>
  <si>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</si>
  <si>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</si>
  <si>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</si>
  <si>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</si>
  <si>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</si>
  <si>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</si>
  <si>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</si>
  <si>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</si>
  <si>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</si>
  <si>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</si>
  <si>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</si>
  <si>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</si>
  <si>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</si>
  <si>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</si>
  <si>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</si>
  <si>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</si>
  <si>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</si>
  <si>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</si>
  <si>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</si>
  <si>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</si>
  <si>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</si>
  <si>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</si>
  <si>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</si>
  <si>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</si>
  <si>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</si>
  <si>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</si>
  <si>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</si>
  <si>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</si>
  <si>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</si>
  <si>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</si>
  <si>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</si>
  <si>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</si>
  <si>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</si>
  <si>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</si>
  <si>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</si>
  <si>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</si>
  <si>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</si>
  <si>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</si>
  <si>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</si>
  <si>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</si>
  <si>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</si>
  <si>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</si>
  <si>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</si>
  <si>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</si>
  <si>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</si>
  <si>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</si>
  <si>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</si>
  <si>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</si>
  <si>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</si>
  <si>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</si>
  <si>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</si>
  <si>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</si>
  <si>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</si>
  <si>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</si>
  <si>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</si>
  <si>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</si>
  <si>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</si>
  <si>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</si>
  <si>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</si>
  <si>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</si>
  <si>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</si>
  <si>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</si>
  <si>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</si>
  <si>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</si>
  <si>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</si>
  <si>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</si>
  <si>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</si>
  <si>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</si>
  <si>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</si>
  <si>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</si>
  <si>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</si>
  <si>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</si>
  <si>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</si>
  <si>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</si>
  <si>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</si>
  <si>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</si>
  <si>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</si>
  <si>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</si>
  <si>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</si>
  <si>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</si>
  <si>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</si>
  <si>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</si>
  <si>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</si>
  <si>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</si>
  <si>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</si>
  <si>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</si>
  <si>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</si>
  <si>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</si>
  <si>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</si>
  <si>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</si>
  <si>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</si>
  <si>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</si>
  <si>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</si>
  <si>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</si>
  <si>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</si>
  <si>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</si>
  <si>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</si>
  <si>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</si>
  <si>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</si>
  <si>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</si>
  <si>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</si>
  <si>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</si>
  <si>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</si>
  <si>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</si>
  <si>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</si>
  <si>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</si>
  <si>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</si>
  <si>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</si>
  <si>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</si>
  <si>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</si>
  <si>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</si>
  <si>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</si>
  <si>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</si>
  <si>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</si>
  <si>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</si>
  <si>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</si>
  <si>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</si>
  <si>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</si>
  <si>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</si>
  <si>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</si>
  <si>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</si>
  <si>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</si>
  <si>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</si>
  <si>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</si>
  <si>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</si>
  <si>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</si>
  <si>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</si>
  <si>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</si>
  <si>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</si>
  <si>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</si>
  <si>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</si>
  <si>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</si>
  <si>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</si>
  <si>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</si>
  <si>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</si>
  <si>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</si>
  <si>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</si>
  <si>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</si>
  <si>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</si>
  <si>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</si>
  <si>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</si>
  <si>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</si>
  <si>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</si>
  <si>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</si>
  <si>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</si>
  <si>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</si>
  <si>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</si>
  <si>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</si>
  <si>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</si>
  <si>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</si>
  <si>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</si>
  <si>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</si>
  <si>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</si>
  <si>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</si>
  <si>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</si>
  <si>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</si>
  <si>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</si>
  <si>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</si>
  <si>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</si>
  <si>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</si>
  <si>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</si>
  <si>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</si>
  <si>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</si>
  <si>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</si>
  <si>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</si>
  <si>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</si>
  <si>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</si>
  <si>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</si>
  <si>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</si>
  <si>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</si>
  <si>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</si>
  <si>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</si>
  <si>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</si>
  <si>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</si>
  <si>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</si>
  <si>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</si>
  <si>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</si>
  <si>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</si>
  <si>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</si>
  <si>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</si>
  <si>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</si>
  <si>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</si>
  <si>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</si>
  <si>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</si>
  <si>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</si>
  <si>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</si>
  <si>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</si>
  <si>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</si>
  <si>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</si>
  <si>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</si>
  <si>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</si>
  <si>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</si>
  <si>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</si>
  <si>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</si>
  <si>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</si>
  <si>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</si>
  <si>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</si>
  <si>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</si>
  <si>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</si>
  <si>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</si>
  <si>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</si>
  <si>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</si>
  <si>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</si>
  <si>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</si>
  <si>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</si>
  <si>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</si>
  <si>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</si>
  <si>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</si>
  <si>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</si>
  <si>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</si>
  <si>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</si>
  <si>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</si>
  <si>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</si>
  <si>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</si>
  <si>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</si>
  <si>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</si>
  <si>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</si>
  <si>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</si>
  <si>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</si>
  <si>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</si>
  <si>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</si>
  <si>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</si>
  <si>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</si>
  <si>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</si>
  <si>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</si>
  <si>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</si>
  <si>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</si>
  <si>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</si>
  <si>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</si>
  <si>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</si>
  <si>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</si>
  <si>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</si>
  <si>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</si>
  <si>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</si>
  <si>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</si>
  <si>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</si>
  <si>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</si>
  <si>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</si>
  <si>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</si>
  <si>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</si>
  <si>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</si>
  <si>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</si>
  <si>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</si>
  <si>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</si>
  <si>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</si>
  <si>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</si>
  <si>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</si>
  <si>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</si>
  <si>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</si>
  <si>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</si>
  <si>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</si>
  <si>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</si>
  <si>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</si>
  <si>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</si>
  <si>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</si>
  <si>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</si>
  <si>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</si>
  <si>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</si>
  <si>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</si>
  <si>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</si>
  <si>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</si>
  <si>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</si>
  <si>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</si>
  <si>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</si>
  <si>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</si>
  <si>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</si>
  <si>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</si>
  <si>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</si>
  <si>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</si>
  <si>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</si>
  <si>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</si>
  <si>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</si>
  <si>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</si>
  <si>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</si>
  <si>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</si>
  <si>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</si>
  <si>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</si>
  <si>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</si>
  <si>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</si>
  <si>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</si>
  <si>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</si>
  <si>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</si>
  <si>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</si>
  <si>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</si>
  <si>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</si>
  <si>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</si>
  <si>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</si>
  <si>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</si>
  <si>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</si>
  <si>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</si>
  <si>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</si>
  <si>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</si>
  <si>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</si>
  <si>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</si>
  <si>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</si>
  <si>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</si>
  <si>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</si>
  <si>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</si>
  <si>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</si>
  <si>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</si>
  <si>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</si>
  <si>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</si>
  <si>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</si>
  <si>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</si>
  <si>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</si>
  <si>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</si>
  <si>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</si>
  <si>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</si>
  <si>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</si>
  <si>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</si>
  <si>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</si>
  <si>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</si>
  <si>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</si>
  <si>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</si>
  <si>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</si>
  <si>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</si>
  <si>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</si>
  <si>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</si>
  <si>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</si>
  <si>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</si>
  <si>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</si>
  <si>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</si>
  <si>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</si>
  <si>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</si>
  <si>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</si>
  <si>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</si>
  <si>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</si>
  <si>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</si>
  <si>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</si>
  <si>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</si>
  <si>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</si>
  <si>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</si>
  <si>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</si>
  <si>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</si>
  <si>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</si>
  <si>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</si>
  <si>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</si>
  <si>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</si>
  <si>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</si>
  <si>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</si>
  <si>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</si>
  <si>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</si>
  <si>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</si>
  <si>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</si>
  <si>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</si>
  <si>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</si>
  <si>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</si>
  <si>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</si>
  <si>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</si>
  <si>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</si>
  <si>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</si>
  <si>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</si>
  <si>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</si>
  <si>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</si>
  <si>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</si>
  <si>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</si>
  <si>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</si>
  <si>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</si>
  <si>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</si>
  <si>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</si>
  <si>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</si>
  <si>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</si>
  <si>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</si>
  <si>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</si>
  <si>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</si>
  <si>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</si>
  <si>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</si>
  <si>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</si>
  <si>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</si>
  <si>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</si>
  <si>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</si>
  <si>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</si>
  <si>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</si>
  <si>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</si>
  <si>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</si>
  <si>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</si>
  <si>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</si>
  <si>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</si>
  <si>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</si>
  <si>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</si>
  <si>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</si>
  <si>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</si>
  <si>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</si>
  <si>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</si>
  <si>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</si>
  <si>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</si>
  <si>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</si>
  <si>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</si>
  <si>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</si>
  <si>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</si>
  <si>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</si>
  <si>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</si>
  <si>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</si>
  <si>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</si>
  <si>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</si>
  <si>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</si>
  <si>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</si>
  <si>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</si>
  <si>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</si>
  <si>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</si>
  <si>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</si>
  <si>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</si>
  <si>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</si>
  <si>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</si>
  <si>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</si>
  <si>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</si>
  <si>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</si>
  <si>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</si>
  <si>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</si>
  <si>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</si>
  <si>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</si>
  <si>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</si>
  <si>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</si>
  <si>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</si>
  <si>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</si>
  <si>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</si>
  <si>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</si>
  <si>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</si>
  <si>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</si>
  <si>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</si>
  <si>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</si>
  <si>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</si>
  <si>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</si>
  <si>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</si>
  <si>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</si>
  <si>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</si>
  <si>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</si>
  <si>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</si>
  <si>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</si>
  <si>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</si>
  <si>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</si>
  <si>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</si>
  <si>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</si>
  <si>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</si>
  <si>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</si>
  <si>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</si>
  <si>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</si>
  <si>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</si>
  <si>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</si>
  <si>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</si>
  <si>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</si>
  <si>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</si>
  <si>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</si>
  <si>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</si>
  <si>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</si>
  <si>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</si>
  <si>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</si>
  <si>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</si>
  <si>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</si>
  <si>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</si>
  <si>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</si>
  <si>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</si>
  <si>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</si>
  <si>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</si>
  <si>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</si>
  <si>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</si>
  <si>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</si>
  <si>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</si>
  <si>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</si>
  <si>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</si>
  <si>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</si>
  <si>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</si>
  <si>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</si>
  <si>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</si>
  <si>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</si>
  <si>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</si>
  <si>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</si>
  <si>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</si>
  <si>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</si>
  <si>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</si>
  <si>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</si>
  <si>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</si>
  <si>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</si>
  <si>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</si>
  <si>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</si>
  <si>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</si>
  <si>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</si>
  <si>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</si>
  <si>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</si>
  <si>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</si>
  <si>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</si>
  <si>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</si>
  <si>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</si>
  <si>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</si>
  <si>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</si>
  <si>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</si>
  <si>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</si>
  <si>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</si>
  <si>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</si>
  <si>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</si>
  <si>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</si>
  <si>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</si>
  <si>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</si>
  <si>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</si>
  <si>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</si>
  <si>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</si>
  <si>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</si>
  <si>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</si>
  <si>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</si>
  <si>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</si>
  <si>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</si>
  <si>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</si>
  <si>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</si>
  <si>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</si>
  <si>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</si>
  <si>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</si>
  <si>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</si>
  <si>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</si>
  <si>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</si>
  <si>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</si>
  <si>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</si>
  <si>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</si>
  <si>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</si>
  <si>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</si>
  <si>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</si>
  <si>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</si>
  <si>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</si>
  <si>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</si>
  <si>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</si>
  <si>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</si>
  <si>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</si>
  <si>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</si>
  <si>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</si>
  <si>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</si>
  <si>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</si>
  <si>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</si>
  <si>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</si>
  <si>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</si>
  <si>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</si>
  <si>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</si>
  <si>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</si>
  <si>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</si>
  <si>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</si>
  <si>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</si>
  <si>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</si>
  <si>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</si>
  <si>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</si>
  <si>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</si>
  <si>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</si>
  <si>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</si>
  <si>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</si>
  <si>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</si>
  <si>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</si>
  <si>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</si>
  <si>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</si>
  <si>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</si>
  <si>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</si>
  <si>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</si>
  <si>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</si>
  <si>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</si>
  <si>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</si>
  <si>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</si>
  <si>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</si>
  <si>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</si>
  <si>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</si>
  <si>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</si>
  <si>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</si>
  <si>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</si>
  <si>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</si>
  <si>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</si>
  <si>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</si>
  <si>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</si>
  <si>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</si>
  <si>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</si>
  <si>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</si>
  <si>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</si>
  <si>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</si>
  <si>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</si>
  <si>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</si>
  <si>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</si>
  <si>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</si>
  <si>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</si>
  <si>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</si>
  <si>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</si>
  <si>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</si>
  <si>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</si>
  <si>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</si>
  <si>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</si>
  <si>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</si>
  <si>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</si>
  <si>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</si>
  <si>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</si>
  <si>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</si>
  <si>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</si>
  <si>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</si>
  <si>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</si>
  <si>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</si>
  <si>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</si>
  <si>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</si>
  <si>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</si>
  <si>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</si>
  <si>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</si>
  <si>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</si>
  <si>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</si>
  <si>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</si>
  <si>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</si>
  <si>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</si>
  <si>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</si>
  <si>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</si>
  <si>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</si>
  <si>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</si>
  <si>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</si>
  <si>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</si>
  <si>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</si>
  <si>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</si>
  <si>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</si>
  <si>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</si>
  <si>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</si>
  <si>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</si>
  <si>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</si>
  <si>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</si>
  <si>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</si>
  <si>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</si>
  <si>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</si>
  <si>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</si>
  <si>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</si>
  <si>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</si>
  <si>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</si>
  <si>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</si>
  <si>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</si>
  <si>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</si>
  <si>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</si>
  <si>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</si>
  <si>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</si>
  <si>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</si>
  <si>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</si>
  <si>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</si>
  <si>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</si>
  <si>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</si>
  <si>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</si>
  <si>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</si>
  <si>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</si>
  <si>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</si>
  <si>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</si>
  <si>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</si>
  <si>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</si>
  <si>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</si>
  <si>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</si>
  <si>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</si>
  <si>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</si>
  <si>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</si>
  <si>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</si>
  <si>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</si>
  <si>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</si>
  <si>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</si>
  <si>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</si>
  <si>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</si>
  <si>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</si>
  <si>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</si>
  <si>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</si>
  <si>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</si>
  <si>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</si>
  <si>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</si>
  <si>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</si>
  <si>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</si>
  <si>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</si>
  <si>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</si>
  <si>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</si>
  <si>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</si>
  <si>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</si>
  <si>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</si>
  <si>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</si>
  <si>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</si>
  <si>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</si>
  <si>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</si>
  <si>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</si>
  <si>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</si>
  <si>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</si>
  <si>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</si>
  <si>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</si>
  <si>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</si>
  <si>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</si>
  <si>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</si>
  <si>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</si>
  <si>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</si>
  <si>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</si>
  <si>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</si>
  <si>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</si>
  <si>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</si>
  <si>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</si>
  <si>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</si>
  <si>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</si>
  <si>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</si>
  <si>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</si>
  <si>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</si>
  <si>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</si>
  <si>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</si>
  <si>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</si>
  <si>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</si>
  <si>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</si>
  <si>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</si>
  <si>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</si>
  <si>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</si>
  <si>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</si>
  <si>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</si>
  <si>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</si>
  <si>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</si>
  <si>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</si>
  <si>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</si>
  <si>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</si>
  <si>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</si>
  <si>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</si>
  <si>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</si>
  <si>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</si>
  <si>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</si>
  <si>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</si>
  <si>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</si>
  <si>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</si>
  <si>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</si>
  <si>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</si>
  <si>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</si>
  <si>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</si>
  <si>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</si>
  <si>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</si>
  <si>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</si>
  <si>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</si>
  <si>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</si>
  <si>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</si>
  <si>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</si>
  <si>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</si>
  <si>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</si>
  <si>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</si>
  <si>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</si>
  <si>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</si>
  <si>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</si>
  <si>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</si>
  <si>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</si>
  <si>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</si>
  <si>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</si>
  <si>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</si>
  <si>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</si>
  <si>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</si>
  <si>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</si>
  <si>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</si>
  <si>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</si>
  <si>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</si>
  <si>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</si>
  <si>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</si>
  <si>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</si>
  <si>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</si>
  <si>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</si>
  <si>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</si>
  <si>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</si>
  <si>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</si>
  <si>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</si>
  <si>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</si>
  <si>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</si>
  <si>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</si>
  <si>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</si>
  <si>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</si>
  <si>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</si>
  <si>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</si>
  <si>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</si>
  <si>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</si>
  <si>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</si>
  <si>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</si>
  <si>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</si>
  <si>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</si>
  <si>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</si>
  <si>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</si>
  <si>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</si>
  <si>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</si>
  <si>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</si>
  <si>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</si>
  <si>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</si>
  <si>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</si>
  <si>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</si>
  <si>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</si>
  <si>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</si>
  <si>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</si>
  <si>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</si>
  <si>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</si>
  <si>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</si>
  <si>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</si>
  <si>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</si>
  <si>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</si>
  <si>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</si>
  <si>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</si>
  <si>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</si>
  <si>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</si>
  <si>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</si>
  <si>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</si>
  <si>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</si>
  <si>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</si>
  <si>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</si>
  <si>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</si>
  <si>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</si>
  <si>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</si>
  <si>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</si>
  <si>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</si>
  <si>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</si>
  <si>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</si>
  <si>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</si>
  <si>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</si>
  <si>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</si>
  <si>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</si>
  <si>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</si>
  <si>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</si>
  <si>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</si>
  <si>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</si>
  <si>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</si>
  <si>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</si>
  <si>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</si>
  <si>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</si>
  <si>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</si>
  <si>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</si>
  <si>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</si>
  <si>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</si>
  <si>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</si>
  <si>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</si>
  <si>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</si>
  <si>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</si>
  <si>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</si>
  <si>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</si>
  <si>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</si>
  <si>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</si>
  <si>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</si>
  <si>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</si>
  <si>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</si>
  <si>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</si>
  <si>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</si>
  <si>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</si>
  <si>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</si>
  <si>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</si>
  <si>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</si>
  <si>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</si>
  <si>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</si>
  <si>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</si>
  <si>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</si>
  <si>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</si>
  <si>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</si>
  <si>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</si>
  <si>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</si>
  <si>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</si>
  <si>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</si>
  <si>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</si>
  <si>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</si>
  <si>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</si>
  <si>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</si>
  <si>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</si>
  <si>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</si>
  <si>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</si>
  <si>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</si>
  <si>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</si>
  <si>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</si>
  <si>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</si>
  <si>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</si>
  <si>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</si>
  <si>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</si>
  <si>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</si>
  <si>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</si>
  <si>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</si>
  <si>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</si>
  <si>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</si>
  <si>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</si>
  <si>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</si>
  <si>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</si>
  <si>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</si>
  <si>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</si>
  <si>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</si>
  <si>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</si>
  <si>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</si>
  <si>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</si>
  <si>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</si>
  <si>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</si>
  <si>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</si>
  <si>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</si>
  <si>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</si>
  <si>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</si>
  <si>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</si>
  <si>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</si>
  <si>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</si>
  <si>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</si>
  <si>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</si>
  <si>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</si>
  <si>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</si>
  <si>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</si>
  <si>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</si>
  <si>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</si>
  <si>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</si>
  <si>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</si>
  <si>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</si>
  <si>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</si>
  <si>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</si>
  <si>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</si>
  <si>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</si>
  <si>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</si>
  <si>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</si>
  <si>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</si>
  <si>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</si>
  <si>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</si>
  <si>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</si>
  <si>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</si>
  <si>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</si>
  <si>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</si>
  <si>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</si>
  <si>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</si>
  <si>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</si>
  <si>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</si>
  <si>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</si>
  <si>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</si>
  <si>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</si>
  <si>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</si>
  <si>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</si>
  <si>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</si>
  <si>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</si>
  <si>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</si>
  <si>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</si>
  <si>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</si>
  <si>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</si>
  <si>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</si>
  <si>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</si>
  <si>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</si>
  <si>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</si>
  <si>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</si>
  <si>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</si>
  <si>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</si>
  <si>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</si>
  <si>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</si>
  <si>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</si>
  <si>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</si>
  <si>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</si>
  <si>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</si>
  <si>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</si>
  <si>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</si>
  <si>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</si>
  <si>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</si>
  <si>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</si>
  <si>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</si>
  <si>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</si>
  <si>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</si>
  <si>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</si>
  <si>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</si>
  <si>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</si>
  <si>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</si>
  <si>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</si>
  <si>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</si>
  <si>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</si>
  <si>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</si>
  <si>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</si>
  <si>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</si>
  <si>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</si>
  <si>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</si>
  <si>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</si>
  <si>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</si>
  <si>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</si>
  <si>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</si>
  <si>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</si>
  <si>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</si>
  <si>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</si>
  <si>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</si>
  <si>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</si>
  <si>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</si>
  <si>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</si>
  <si>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</si>
  <si>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</si>
  <si>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</si>
  <si>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</si>
  <si>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</si>
  <si>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</si>
  <si>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</si>
  <si>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</si>
  <si>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</si>
  <si>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</si>
  <si>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</si>
  <si>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</si>
  <si>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</si>
  <si>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</si>
  <si>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</si>
  <si>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</si>
  <si>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</si>
  <si>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</si>
  <si>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</si>
  <si>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</si>
  <si>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</si>
  <si>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</si>
  <si>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</si>
  <si>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</si>
  <si>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</si>
  <si>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</si>
  <si>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</si>
  <si>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</si>
  <si>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</si>
  <si>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</si>
  <si>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</si>
  <si>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</si>
  <si>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</si>
  <si>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</si>
  <si>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</si>
  <si>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</si>
  <si>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</si>
  <si>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</si>
  <si>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</si>
  <si>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</si>
  <si>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</si>
  <si>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</si>
  <si>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</si>
  <si>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</si>
  <si>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</si>
  <si>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</si>
  <si>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</si>
  <si>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</si>
  <si>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</si>
  <si>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</si>
  <si>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</si>
  <si>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</si>
  <si>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</si>
  <si>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</si>
  <si>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</si>
  <si>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</si>
  <si>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</si>
  <si>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</si>
  <si>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</si>
  <si>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</si>
  <si>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</si>
  <si>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</si>
  <si>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</si>
  <si>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</si>
  <si>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</si>
  <si>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</si>
  <si>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</si>
  <si>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</si>
  <si>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</si>
  <si>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</si>
  <si>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</si>
  <si>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</si>
  <si>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</si>
  <si>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</si>
  <si>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</si>
  <si>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</si>
  <si>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</si>
  <si>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</si>
  <si>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</si>
  <si>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</si>
  <si>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</si>
  <si>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</si>
  <si>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</si>
  <si>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</si>
  <si>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</si>
  <si>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</si>
  <si>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</si>
  <si>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</si>
  <si>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</si>
  <si>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</si>
  <si>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</si>
  <si>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</si>
  <si>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</si>
  <si>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</si>
  <si>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</si>
  <si>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</si>
  <si>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</si>
  <si>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</si>
  <si>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</si>
  <si>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</si>
  <si>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</si>
  <si>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</si>
  <si>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</si>
  <si>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</si>
  <si>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</si>
  <si>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</si>
  <si>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</si>
  <si>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</si>
  <si>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</si>
  <si>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</si>
  <si>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</si>
  <si>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</si>
  <si>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</si>
  <si>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</si>
  <si>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</si>
  <si>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</si>
  <si>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</si>
  <si>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</si>
  <si>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</si>
  <si>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</si>
  <si>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</si>
  <si>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</si>
  <si>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</si>
  <si>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</si>
  <si>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</si>
  <si>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</si>
  <si>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</si>
  <si>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</si>
  <si>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</si>
  <si>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</si>
  <si>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</si>
  <si>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</si>
  <si>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</si>
  <si>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</si>
  <si>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</si>
  <si>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</si>
  <si>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</si>
  <si>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</si>
  <si>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</si>
  <si>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</si>
  <si>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</si>
  <si>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</si>
  <si>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</si>
  <si>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</si>
  <si>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</si>
  <si>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</si>
  <si>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</si>
  <si>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</si>
  <si>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</si>
  <si>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</si>
  <si>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</si>
  <si>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</si>
  <si>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</si>
  <si>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</si>
  <si>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</si>
  <si>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</si>
  <si>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</si>
  <si>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</si>
  <si>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</si>
  <si>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</si>
  <si>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</si>
  <si>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</si>
  <si>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</si>
  <si>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</si>
  <si>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</si>
  <si>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</si>
  <si>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</si>
  <si>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</si>
  <si>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</si>
  <si>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</si>
  <si>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</si>
  <si>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</si>
  <si>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</si>
  <si>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</si>
  <si>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</si>
  <si>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</si>
  <si>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</si>
  <si>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</si>
  <si>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</si>
  <si>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</si>
  <si>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</si>
  <si>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</si>
  <si>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</si>
  <si>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</si>
  <si>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</si>
  <si>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</si>
  <si>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</si>
  <si>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</si>
  <si>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</si>
  <si>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</si>
  <si>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</si>
  <si>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</si>
  <si>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</si>
  <si>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</si>
  <si>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</si>
  <si>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</si>
  <si>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</si>
  <si>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</si>
  <si>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</si>
  <si>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</si>
  <si>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</si>
  <si>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</si>
  <si>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</si>
  <si>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</si>
  <si>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</si>
  <si>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</si>
  <si>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</si>
  <si>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</si>
  <si>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</si>
  <si>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</si>
  <si>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</si>
  <si>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</si>
  <si>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</si>
  <si>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</si>
  <si>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</si>
  <si>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</si>
  <si>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</si>
  <si>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</si>
  <si>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</si>
  <si>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</si>
  <si>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</si>
  <si>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</si>
  <si>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</si>
  <si>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</si>
  <si>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</si>
  <si>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</si>
  <si>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</si>
  <si>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</si>
  <si>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</si>
  <si>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</si>
  <si>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</si>
  <si>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</si>
  <si>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</si>
  <si>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</si>
  <si>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</si>
  <si>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</si>
  <si>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</si>
  <si>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</si>
  <si>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</si>
  <si>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</si>
  <si>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</si>
  <si>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</si>
  <si>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</si>
  <si>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</si>
  <si>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</si>
  <si>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</si>
  <si>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</si>
  <si>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</si>
  <si>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</si>
  <si>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</si>
  <si>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</si>
  <si>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</si>
  <si>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</si>
  <si>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</si>
  <si>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</si>
  <si>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</si>
  <si>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</si>
  <si>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</si>
  <si>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</si>
  <si>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</si>
  <si>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</si>
  <si>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</si>
  <si>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</si>
  <si>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</si>
  <si>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</si>
  <si>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</si>
  <si>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</si>
  <si>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</si>
  <si>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</si>
  <si>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</si>
  <si>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</si>
  <si>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</si>
  <si>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</si>
  <si>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</si>
  <si>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</si>
  <si>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</si>
  <si>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</si>
  <si>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</si>
  <si>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</si>
  <si>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</si>
  <si>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</si>
  <si>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</si>
  <si>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</si>
  <si>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</si>
  <si>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</si>
  <si>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</si>
  <si>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</si>
  <si>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</si>
  <si>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</si>
  <si>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</si>
  <si>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</si>
  <si>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</si>
  <si>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</si>
  <si>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</si>
  <si>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</si>
  <si>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</si>
  <si>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</si>
  <si>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</si>
  <si>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</si>
  <si>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</si>
  <si>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</si>
  <si>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</si>
  <si>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</si>
  <si>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</si>
  <si>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</si>
  <si>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</si>
  <si>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</si>
  <si>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</si>
  <si>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</si>
  <si>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</si>
  <si>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</si>
  <si>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</si>
  <si>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</si>
  <si>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</si>
  <si>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</si>
  <si>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</si>
  <si>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</si>
  <si>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</si>
  <si>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</si>
  <si>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</si>
  <si>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</si>
  <si>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</si>
  <si>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</si>
  <si>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</si>
  <si>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</si>
  <si>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</si>
  <si>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</si>
  <si>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</si>
  <si>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</si>
  <si>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</si>
  <si>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</si>
  <si>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</si>
  <si>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</si>
  <si>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</si>
  <si>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</si>
  <si>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</si>
  <si>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</si>
  <si>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</si>
  <si>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</si>
  <si>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</si>
  <si>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</si>
  <si>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</si>
  <si>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</si>
  <si>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</si>
  <si>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</si>
  <si>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</si>
  <si>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</si>
  <si>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</si>
  <si>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</si>
  <si>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</si>
  <si>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</si>
  <si>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</si>
  <si>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</si>
  <si>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</si>
  <si>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</si>
  <si>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</si>
  <si>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</si>
  <si>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</si>
  <si>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</si>
  <si>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</si>
  <si>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</si>
  <si>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</si>
  <si>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</si>
  <si>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</si>
  <si>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</si>
  <si>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</si>
  <si>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</si>
  <si>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</si>
  <si>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</si>
  <si>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</si>
  <si>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</si>
  <si>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</si>
  <si>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</si>
  <si>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</si>
  <si>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</si>
  <si>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</si>
  <si>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</si>
  <si>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</si>
  <si>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</si>
  <si>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</si>
  <si>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</si>
  <si>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</si>
  <si>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</si>
  <si>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</si>
  <si>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</si>
  <si>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</si>
  <si>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</si>
  <si>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</si>
  <si>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</si>
  <si>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</si>
  <si>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</si>
  <si>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</si>
  <si>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</si>
  <si>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</si>
  <si>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</si>
  <si>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</si>
  <si>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</si>
  <si>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</si>
  <si>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</si>
  <si>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</si>
  <si>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</si>
  <si>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</si>
  <si>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</si>
  <si>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</si>
  <si>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</si>
  <si>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</si>
  <si>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</si>
  <si>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</si>
  <si>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</si>
  <si>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</si>
  <si>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</si>
  <si>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</si>
  <si>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</si>
  <si>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</si>
  <si>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</si>
  <si>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</si>
  <si>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</si>
  <si>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</si>
  <si>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</si>
  <si>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</si>
  <si>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</si>
  <si>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</si>
  <si>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</si>
  <si>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</si>
  <si>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</si>
  <si>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</si>
  <si>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</si>
  <si>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</si>
  <si>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</si>
  <si>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</si>
  <si>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</si>
  <si>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</si>
  <si>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</si>
  <si>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</si>
  <si>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</si>
  <si>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</si>
  <si>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</si>
  <si>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</si>
  <si>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</si>
  <si>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</si>
  <si>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</si>
  <si>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</si>
  <si>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</si>
  <si>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</si>
  <si>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</si>
  <si>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</si>
  <si>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</si>
  <si>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</si>
  <si>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</si>
  <si>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</si>
  <si>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</si>
  <si>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</si>
  <si>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</si>
  <si>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</si>
  <si>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</si>
  <si>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</si>
  <si>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</si>
  <si>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</si>
  <si>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</si>
  <si>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</si>
  <si>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</si>
  <si>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</si>
  <si>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</si>
  <si>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</si>
  <si>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</si>
  <si>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</si>
  <si>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</si>
  <si>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</si>
  <si>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</si>
  <si>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</si>
  <si>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</si>
  <si>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</si>
  <si>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</si>
  <si>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</si>
  <si>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</si>
  <si>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</si>
  <si>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</si>
  <si>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</si>
  <si>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</si>
  <si>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</si>
  <si>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</si>
  <si>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</si>
  <si>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</si>
  <si>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</si>
  <si>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</si>
  <si>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</si>
  <si>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</si>
  <si>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</si>
  <si>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</si>
  <si>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</si>
  <si>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</si>
  <si>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</si>
  <si>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</si>
  <si>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</si>
  <si>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</si>
  <si>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</si>
  <si>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</si>
  <si>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</si>
  <si>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</si>
  <si>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</si>
  <si>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</si>
  <si>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</si>
  <si>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</si>
  <si>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</si>
  <si>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</si>
  <si>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</si>
  <si>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</si>
  <si>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</si>
  <si>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</si>
  <si>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</si>
  <si>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</si>
  <si>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</si>
  <si>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</si>
  <si>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</si>
  <si>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</si>
  <si>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</si>
  <si>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</si>
  <si>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</si>
  <si>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</si>
  <si>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</si>
  <si>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</si>
  <si>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</si>
  <si>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</si>
  <si>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</si>
  <si>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</si>
  <si>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</si>
  <si>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</si>
  <si>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</si>
  <si>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</si>
  <si>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</si>
  <si>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</si>
  <si>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</si>
  <si>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</si>
  <si>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</si>
  <si>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</si>
  <si>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</si>
  <si>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</si>
  <si>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</si>
  <si>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</si>
  <si>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</si>
  <si>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</si>
  <si>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</si>
  <si>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</si>
  <si>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</si>
  <si>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</si>
  <si>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</si>
  <si>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</si>
  <si>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</si>
  <si>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</si>
  <si>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</si>
  <si>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</si>
  <si>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</si>
  <si>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</si>
  <si>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</si>
  <si>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</si>
  <si>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</si>
  <si>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</si>
  <si>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</si>
  <si>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</si>
  <si>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</si>
  <si>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</si>
  <si>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</si>
  <si>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</si>
  <si>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</si>
  <si>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</si>
  <si>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</si>
  <si>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</si>
  <si>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</si>
  <si>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</si>
  <si>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</si>
  <si>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</si>
  <si>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</si>
  <si>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</si>
  <si>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</si>
  <si>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</si>
  <si>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</si>
  <si>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</si>
  <si>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</si>
  <si>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</si>
  <si>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</si>
  <si>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</si>
  <si>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</si>
  <si>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</si>
  <si>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</si>
  <si>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</si>
  <si>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</si>
  <si>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</si>
  <si>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</si>
  <si>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</si>
  <si>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</si>
  <si>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</si>
  <si>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</si>
  <si>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</si>
  <si>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</si>
  <si>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</si>
  <si>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</si>
  <si>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</si>
  <si>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</si>
  <si>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</si>
  <si>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</si>
  <si>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</si>
  <si>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</si>
  <si>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</si>
  <si>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</si>
  <si>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</si>
  <si>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</si>
  <si>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</si>
  <si>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</si>
  <si>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</si>
  <si>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</si>
  <si>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</si>
  <si>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</si>
  <si>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</si>
  <si>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</si>
  <si>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</si>
  <si>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</si>
  <si>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</si>
  <si>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</si>
  <si>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</si>
  <si>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</si>
  <si>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</si>
  <si>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</si>
  <si>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</si>
  <si>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</si>
  <si>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</si>
  <si>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</si>
  <si>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</si>
  <si>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</si>
  <si>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</si>
  <si>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</si>
  <si>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</si>
  <si>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</si>
  <si>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</si>
  <si>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</si>
  <si>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</si>
  <si>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</si>
  <si>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</si>
  <si>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</si>
  <si>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</si>
  <si>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</si>
  <si>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</si>
  <si>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</si>
  <si>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</si>
  <si>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</si>
  <si>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</si>
  <si>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</si>
  <si>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</si>
  <si>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</si>
  <si>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</si>
  <si>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</si>
  <si>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</si>
  <si>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</si>
  <si>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</si>
  <si>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</si>
  <si>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</si>
  <si>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</si>
  <si>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</si>
  <si>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</si>
  <si>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</si>
  <si>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</si>
  <si>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</si>
  <si>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</si>
  <si>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</si>
  <si>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</si>
  <si>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</si>
  <si>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</si>
  <si>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</si>
  <si>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</si>
  <si>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</si>
  <si>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</si>
  <si>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</si>
  <si>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</si>
  <si>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</si>
  <si>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</si>
  <si>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</si>
  <si>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</si>
  <si>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</si>
  <si>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</si>
  <si>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</si>
  <si>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</si>
  <si>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</si>
  <si>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</si>
  <si>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</si>
  <si>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</si>
  <si>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</si>
  <si>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</si>
  <si>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</si>
  <si>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</si>
  <si>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</si>
  <si>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</si>
  <si>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</si>
  <si>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</si>
  <si>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</si>
  <si>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</si>
  <si>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</si>
  <si>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</si>
  <si>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</si>
  <si>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</si>
  <si>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</si>
  <si>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</si>
  <si>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</si>
  <si>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</si>
  <si>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</si>
  <si>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</si>
  <si>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</si>
  <si>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</si>
  <si>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</si>
  <si>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</si>
  <si>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</si>
  <si>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</si>
  <si>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</si>
  <si>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</si>
  <si>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</si>
  <si>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</si>
  <si>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</si>
  <si>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</si>
  <si>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</si>
  <si>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</si>
  <si>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</si>
  <si>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</si>
  <si>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</si>
  <si>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</si>
  <si>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</si>
  <si>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</si>
  <si>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</si>
  <si>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</si>
  <si>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</si>
  <si>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</si>
  <si>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</si>
  <si>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</si>
  <si>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</si>
  <si>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</si>
  <si>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</si>
  <si>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</si>
  <si>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</si>
  <si>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</si>
  <si>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</si>
  <si>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</si>
  <si>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</si>
  <si>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</si>
  <si>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</si>
  <si>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</si>
  <si>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</si>
  <si>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</si>
  <si>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</si>
  <si>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</si>
  <si>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</si>
  <si>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</si>
  <si>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</si>
  <si>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</si>
  <si>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</si>
  <si>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</si>
  <si>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</si>
  <si>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</si>
  <si>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</si>
  <si>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</si>
  <si>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</si>
  <si>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</si>
  <si>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</si>
  <si>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</si>
  <si>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</si>
  <si>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</si>
  <si>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</si>
  <si>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</si>
  <si>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</si>
  <si>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</si>
  <si>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</si>
  <si>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</si>
  <si>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</si>
  <si>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</si>
  <si>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</si>
  <si>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</si>
  <si>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</si>
  <si>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</si>
  <si>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</si>
  <si>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</si>
  <si>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</si>
  <si>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</si>
  <si>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</si>
  <si>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</si>
  <si>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</si>
  <si>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</si>
  <si>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</si>
  <si>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</si>
  <si>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</si>
  <si>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</si>
  <si>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</si>
  <si>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</si>
  <si>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</si>
  <si>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</si>
  <si>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</si>
  <si>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</si>
  <si>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</si>
  <si>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</si>
  <si>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</si>
  <si>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</si>
  <si>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</si>
  <si>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</si>
  <si>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</si>
  <si>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</si>
  <si>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</si>
  <si>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</si>
  <si>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</si>
  <si>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</si>
  <si>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</si>
  <si>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</si>
  <si>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</si>
  <si>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</si>
  <si>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</si>
  <si>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</si>
  <si>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</si>
  <si>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</si>
  <si>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</si>
  <si>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</si>
  <si>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</si>
  <si>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</si>
  <si>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</si>
  <si>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</si>
  <si>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</si>
  <si>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</si>
  <si>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</si>
  <si>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</si>
  <si>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</si>
  <si>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</si>
  <si>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</si>
  <si>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</si>
  <si>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</si>
  <si>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</si>
  <si>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</si>
  <si>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</si>
  <si>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</si>
  <si>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</si>
  <si>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</si>
  <si>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</si>
  <si>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</si>
  <si>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</si>
  <si>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</si>
  <si>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</si>
  <si>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</si>
  <si>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</si>
  <si>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</si>
  <si>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</si>
  <si>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</si>
  <si>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</si>
  <si>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</si>
  <si>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</si>
  <si>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</si>
  <si>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</si>
  <si>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</si>
  <si>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</si>
  <si>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</si>
  <si>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</si>
  <si>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</si>
  <si>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</si>
  <si>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</si>
  <si>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</si>
  <si>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</si>
  <si>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</si>
  <si>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</si>
  <si>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</si>
  <si>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</si>
  <si>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</si>
  <si>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</si>
  <si>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</si>
  <si>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</si>
  <si>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</si>
  <si>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</si>
  <si>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</si>
  <si>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</si>
  <si>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</si>
  <si>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</si>
  <si>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</si>
  <si>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</si>
  <si>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</si>
  <si>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</si>
  <si>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</si>
  <si>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</si>
  <si>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</si>
  <si>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</si>
  <si>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</si>
  <si>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</si>
  <si>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</si>
  <si>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</si>
  <si>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</si>
  <si>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</si>
  <si>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</si>
  <si>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</si>
  <si>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</si>
  <si>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</si>
  <si>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</si>
  <si>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</si>
  <si>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</si>
  <si>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</si>
  <si>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</si>
  <si>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</si>
  <si>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</si>
  <si>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</si>
  <si>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</si>
  <si>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</si>
  <si>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</si>
  <si>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</si>
  <si>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</si>
  <si>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</si>
  <si>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</si>
  <si>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</si>
  <si>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</si>
  <si>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</si>
  <si>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</si>
  <si>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</si>
  <si>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</si>
  <si>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</si>
  <si>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</si>
  <si>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</si>
  <si>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</si>
  <si>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</si>
  <si>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</si>
  <si>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</si>
  <si>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</si>
  <si>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</si>
  <si>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</si>
  <si>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</si>
  <si>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</si>
  <si>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</si>
  <si>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</si>
  <si>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</si>
  <si>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</si>
  <si>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</si>
  <si>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</si>
  <si>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</si>
  <si>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</si>
  <si>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</si>
  <si>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</si>
  <si>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</si>
  <si>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</si>
  <si>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</si>
  <si>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</si>
  <si>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</si>
  <si>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</si>
  <si>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</si>
  <si>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</si>
  <si>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</si>
  <si>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</si>
  <si>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</si>
  <si>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</si>
  <si>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</si>
  <si>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</si>
  <si>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</si>
  <si>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</si>
  <si>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</si>
  <si>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</si>
  <si>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</si>
  <si>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</si>
  <si>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</si>
  <si>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</si>
  <si>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</si>
  <si>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</si>
  <si>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</si>
  <si>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</si>
  <si>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</si>
  <si>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</si>
  <si>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</si>
  <si>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</si>
  <si>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</si>
  <si>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</si>
  <si>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</si>
  <si>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</si>
  <si>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</si>
  <si>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</si>
  <si>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</si>
  <si>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</si>
  <si>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</si>
  <si>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</si>
  <si>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</si>
  <si>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</si>
  <si>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</si>
  <si>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</si>
  <si>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</si>
  <si>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</si>
  <si>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</si>
  <si>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</si>
  <si>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</si>
  <si>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</si>
  <si>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</si>
  <si>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</si>
  <si>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</si>
  <si>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</si>
  <si>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</si>
  <si>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</si>
  <si>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</si>
  <si>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</si>
  <si>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</si>
  <si>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</si>
  <si>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</si>
  <si>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</si>
  <si>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</si>
  <si>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</si>
  <si>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</si>
  <si>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</si>
  <si>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</si>
  <si>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</si>
  <si>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</si>
  <si>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</si>
  <si>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</si>
  <si>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</si>
  <si>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</si>
  <si>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</si>
  <si>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</si>
  <si>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</si>
  <si>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</si>
  <si>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</si>
  <si>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</si>
  <si>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</si>
  <si>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</si>
  <si>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</si>
  <si>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</si>
  <si>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</si>
  <si>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</si>
  <si>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</si>
  <si>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</si>
  <si>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</si>
  <si>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</si>
  <si>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</si>
  <si>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</si>
  <si>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</si>
  <si>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</si>
  <si>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</si>
  <si>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</si>
  <si>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</si>
  <si>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</si>
  <si>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</si>
  <si>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</si>
  <si>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</si>
  <si>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</si>
  <si>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</si>
  <si>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</si>
  <si>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</si>
  <si>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</si>
  <si>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</si>
  <si>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</si>
  <si>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</si>
  <si>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</si>
  <si>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</si>
  <si>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</si>
  <si>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</si>
  <si>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</si>
  <si>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</si>
  <si>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</si>
  <si>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</si>
  <si>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</si>
  <si>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</si>
  <si>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</si>
  <si>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</si>
  <si>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</si>
  <si>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</si>
  <si>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</si>
  <si>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</si>
  <si>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</si>
  <si>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</si>
  <si>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</si>
  <si>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</si>
  <si>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</si>
  <si>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</si>
  <si>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</si>
  <si>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</si>
  <si>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</si>
  <si>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</si>
  <si>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</si>
  <si>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</si>
  <si>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</si>
  <si>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</si>
  <si>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</si>
  <si>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</si>
  <si>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</si>
  <si>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</si>
  <si>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</si>
  <si>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</si>
  <si>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</si>
  <si>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</si>
  <si>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</si>
  <si>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</si>
  <si>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</si>
  <si>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</si>
  <si>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</si>
  <si>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</si>
  <si>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</si>
  <si>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</si>
  <si>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</si>
  <si>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</si>
  <si>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</si>
  <si>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</si>
  <si>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</si>
  <si>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</si>
  <si>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</si>
  <si>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</si>
  <si>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</si>
  <si>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</si>
  <si>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</si>
  <si>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</si>
  <si>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</si>
  <si>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</si>
  <si>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</si>
  <si>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</si>
  <si>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</si>
  <si>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</si>
  <si>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</si>
  <si>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</si>
  <si>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</si>
  <si>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</si>
  <si>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</si>
  <si>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</si>
  <si>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</si>
  <si>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</si>
  <si>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</si>
  <si>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</si>
  <si>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</si>
  <si>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</si>
  <si>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</si>
  <si>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</si>
  <si>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</si>
  <si>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</si>
  <si>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</si>
  <si>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</si>
  <si>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</si>
  <si>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</si>
  <si>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</si>
  <si>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</si>
  <si>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</si>
  <si>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</si>
  <si>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</si>
  <si>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</si>
  <si>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</si>
  <si>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</si>
  <si>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</si>
  <si>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</si>
  <si>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</si>
  <si>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</si>
  <si>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</si>
  <si>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</si>
  <si>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</si>
  <si>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</si>
  <si>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</si>
  <si>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</si>
  <si>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</si>
  <si>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</si>
  <si>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</si>
  <si>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</si>
  <si>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</si>
  <si>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</si>
  <si>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</si>
  <si>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</si>
  <si>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</si>
  <si>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</si>
  <si>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</si>
  <si>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</si>
  <si>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</si>
  <si>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</si>
  <si>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</si>
  <si>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</si>
  <si>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</si>
  <si>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</si>
  <si>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</si>
  <si>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</si>
  <si>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</si>
  <si>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</si>
  <si>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</si>
  <si>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</si>
  <si>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</si>
  <si>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</si>
  <si>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</si>
  <si>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</si>
  <si>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</si>
  <si>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</si>
  <si>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</si>
  <si>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</si>
  <si>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</si>
  <si>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</si>
  <si>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</si>
  <si>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</si>
  <si>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</si>
  <si>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</si>
  <si>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</si>
  <si>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</si>
  <si>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</si>
  <si>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</si>
  <si>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</si>
  <si>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</si>
  <si>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</si>
  <si>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</si>
  <si>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</si>
  <si>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</si>
  <si>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</si>
  <si>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</si>
  <si>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</si>
  <si>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</si>
  <si>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</si>
  <si>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</si>
  <si>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</si>
  <si>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</si>
  <si>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</si>
  <si>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</si>
  <si>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</si>
  <si>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</si>
  <si>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</si>
  <si>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</si>
  <si>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</si>
  <si>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</si>
  <si>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</si>
  <si>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</si>
  <si>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</si>
  <si>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</si>
  <si>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</si>
  <si>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</si>
  <si>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</si>
  <si>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</si>
  <si>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</si>
  <si>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</si>
  <si>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</si>
  <si>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</si>
  <si>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</si>
  <si>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</si>
  <si>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</si>
  <si>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</si>
  <si>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</si>
  <si>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</si>
  <si>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</si>
  <si>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</si>
  <si>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</si>
  <si>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</si>
  <si>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</si>
  <si>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</si>
  <si>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</si>
  <si>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</si>
  <si>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</si>
  <si>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</si>
  <si>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</si>
  <si>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</si>
  <si>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</si>
  <si>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</si>
  <si>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</si>
  <si>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</si>
  <si>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</si>
  <si>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</si>
  <si>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</si>
  <si>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</si>
  <si>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</si>
  <si>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</si>
  <si>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</si>
  <si>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</si>
  <si>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</si>
  <si>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</si>
  <si>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</si>
  <si>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</si>
  <si>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</si>
  <si>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</si>
  <si>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</si>
  <si>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</si>
  <si>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</si>
  <si>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</si>
  <si>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</si>
  <si>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</si>
  <si>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</si>
  <si>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</si>
  <si>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</si>
  <si>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</si>
  <si>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</si>
  <si>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</si>
  <si>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</si>
  <si>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</si>
  <si>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</si>
  <si>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</si>
  <si>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</si>
  <si>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</si>
  <si>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</si>
  <si>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</si>
  <si>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</si>
  <si>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</si>
  <si>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</si>
  <si>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</si>
  <si>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</si>
  <si>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</si>
  <si>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</si>
  <si>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</si>
  <si>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</si>
  <si>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</si>
  <si>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</si>
  <si>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</si>
  <si>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</si>
  <si>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</si>
  <si>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</si>
  <si>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</si>
  <si>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</si>
  <si>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</si>
  <si>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</si>
  <si>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</si>
  <si>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</si>
  <si>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</si>
  <si>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</si>
  <si>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</si>
  <si>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</si>
  <si>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</si>
  <si>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</si>
  <si>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</si>
  <si>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</si>
  <si>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</si>
  <si>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</si>
  <si>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</si>
  <si>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</si>
  <si>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</si>
  <si>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</si>
  <si>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</si>
  <si>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</si>
  <si>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</si>
  <si>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</si>
  <si>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</si>
  <si>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</si>
  <si>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</si>
  <si>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</si>
  <si>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</si>
  <si>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</si>
  <si>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</si>
  <si>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</si>
  <si>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</si>
  <si>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</si>
  <si>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</si>
  <si>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</si>
  <si>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</si>
  <si>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</si>
  <si>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</si>
  <si>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</si>
  <si>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</si>
  <si>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</si>
  <si>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</si>
  <si>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</si>
  <si>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</si>
  <si>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</si>
  <si>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</si>
  <si>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</si>
  <si>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</si>
  <si>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</si>
  <si>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</si>
  <si>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</si>
  <si>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</si>
  <si>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</si>
  <si>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</si>
  <si>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</si>
  <si>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</si>
  <si>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</si>
  <si>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</si>
  <si>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</si>
  <si>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</si>
  <si>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</si>
  <si>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</si>
  <si>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</si>
  <si>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</si>
  <si>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</si>
  <si>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</si>
  <si>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</si>
  <si>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</si>
  <si>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</si>
  <si>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</si>
  <si>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</si>
  <si>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</si>
  <si>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</si>
  <si>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</si>
  <si>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</si>
  <si>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</si>
  <si>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</si>
  <si>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</si>
  <si>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</si>
  <si>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</si>
  <si>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</si>
  <si>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</si>
  <si>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</si>
  <si>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</si>
  <si>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</si>
  <si>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</si>
  <si>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</si>
  <si>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</si>
  <si>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</si>
  <si>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</si>
  <si>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</si>
  <si>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</si>
  <si>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</si>
  <si>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</si>
  <si>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</si>
  <si>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</si>
  <si>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</si>
  <si>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</si>
  <si>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</si>
  <si>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</si>
  <si>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</si>
  <si>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</si>
  <si>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</si>
  <si>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</si>
  <si>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</si>
  <si>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</si>
  <si>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</si>
  <si>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</si>
  <si>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</si>
  <si>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</si>
  <si>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</si>
  <si>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</si>
  <si>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</si>
  <si>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</si>
  <si>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</si>
  <si>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</si>
  <si>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</si>
  <si>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</si>
  <si>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</si>
  <si>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</si>
  <si>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</si>
  <si>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</si>
  <si>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</si>
  <si>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</si>
  <si>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</si>
  <si>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</si>
  <si>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</si>
  <si>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</si>
  <si>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</si>
  <si>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</si>
  <si>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</si>
  <si>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</si>
  <si>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</si>
  <si>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</si>
  <si>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</si>
  <si>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</si>
  <si>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</si>
  <si>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</si>
  <si>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</si>
  <si>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</si>
  <si>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</si>
  <si>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</si>
  <si>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</si>
  <si>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</si>
  <si>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</si>
  <si>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</si>
  <si>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</si>
  <si>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</si>
  <si>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</si>
  <si>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</si>
  <si>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</si>
  <si>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</si>
  <si>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</si>
  <si>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</si>
  <si>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</si>
  <si>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</si>
  <si>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</si>
  <si>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</si>
  <si>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</si>
  <si>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</si>
  <si>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</si>
  <si>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</si>
  <si>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</si>
  <si>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</si>
  <si>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</si>
  <si>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</si>
  <si>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</si>
  <si>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</si>
  <si>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</si>
  <si>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</si>
  <si>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</si>
  <si>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</si>
  <si>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</si>
  <si>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</si>
  <si>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</si>
  <si>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</si>
  <si>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</si>
  <si>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</si>
  <si>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</si>
  <si>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</si>
  <si>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</si>
  <si>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</si>
  <si>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</si>
  <si>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</si>
  <si>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</si>
  <si>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</si>
  <si>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</si>
  <si>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</si>
  <si>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</si>
  <si>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</si>
  <si>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</si>
  <si>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</si>
  <si>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</si>
  <si>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</si>
  <si>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</si>
  <si>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</si>
  <si>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</si>
  <si>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</si>
  <si>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</si>
  <si>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</si>
  <si>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</si>
  <si>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</si>
  <si>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</si>
  <si>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</si>
  <si>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</si>
  <si>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</si>
  <si>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</si>
  <si>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</si>
  <si>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</si>
  <si>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</si>
  <si>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</si>
  <si>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</si>
  <si>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</si>
  <si>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</si>
  <si>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</si>
  <si>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</si>
  <si>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</si>
  <si>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</si>
  <si>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</si>
  <si>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</si>
  <si>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</si>
  <si>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</si>
  <si>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</si>
  <si>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</si>
  <si>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</si>
  <si>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</si>
  <si>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</si>
  <si>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</si>
  <si>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</si>
  <si>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</si>
  <si>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</si>
  <si>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</si>
  <si>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</si>
  <si>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</si>
  <si>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</si>
  <si>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</si>
  <si>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</si>
  <si>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</si>
  <si>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</si>
  <si>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</si>
  <si>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</si>
  <si>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</si>
  <si>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</si>
  <si>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</si>
  <si>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</si>
  <si>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</si>
  <si>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</si>
  <si>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</si>
  <si>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</si>
  <si>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</si>
  <si>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</si>
  <si>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</si>
  <si>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</si>
  <si>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</si>
  <si>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</si>
  <si>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</si>
  <si>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</si>
  <si>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</si>
  <si>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</si>
  <si>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</si>
  <si>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</si>
  <si>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</si>
  <si>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</si>
  <si>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</si>
  <si>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</si>
  <si>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</si>
  <si>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</si>
  <si>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</si>
  <si>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</si>
  <si>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</si>
  <si>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</si>
  <si>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</si>
  <si>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</si>
  <si>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</si>
  <si>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</si>
  <si>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</si>
  <si>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</si>
  <si>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</si>
  <si>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</si>
  <si>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</si>
  <si>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</si>
  <si>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</si>
  <si>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</si>
  <si>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</si>
  <si>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</si>
  <si>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</si>
  <si>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</si>
  <si>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</si>
  <si>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</si>
  <si>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</si>
  <si>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</si>
  <si>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</si>
  <si>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</si>
  <si>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</si>
  <si>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</si>
  <si>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</si>
  <si>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</si>
  <si>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</si>
  <si>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</si>
  <si>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</si>
  <si>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</si>
  <si>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</si>
  <si>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</si>
  <si>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</si>
  <si>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</si>
  <si>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</si>
  <si>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</si>
  <si>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</si>
  <si>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</si>
  <si>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</si>
  <si>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</si>
  <si>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</si>
  <si>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</si>
  <si>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</si>
  <si>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</si>
  <si>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</si>
  <si>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</si>
  <si>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</si>
  <si>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</si>
  <si>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</si>
  <si>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</si>
  <si>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</si>
  <si>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</si>
  <si>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</si>
  <si>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</si>
  <si>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</si>
  <si>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</si>
  <si>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</si>
  <si>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</si>
  <si>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</si>
  <si>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</si>
  <si>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</si>
  <si>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</si>
  <si>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</si>
  <si>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</si>
  <si>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</si>
  <si>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</si>
  <si>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</si>
  <si>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</si>
  <si>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</si>
  <si>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</si>
  <si>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</si>
  <si>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</si>
  <si>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</si>
  <si>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</si>
  <si>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</si>
  <si>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</si>
  <si>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</si>
  <si>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</si>
  <si>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</si>
  <si>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</si>
  <si>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</si>
  <si>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</si>
  <si>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</si>
  <si>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</si>
  <si>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</si>
  <si>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</si>
  <si>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</si>
  <si>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</si>
  <si>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</si>
  <si>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</si>
  <si>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</si>
  <si>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</si>
  <si>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</si>
  <si>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</si>
  <si>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</si>
  <si>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</si>
  <si>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</si>
  <si>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</si>
  <si>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</si>
  <si>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</si>
  <si>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</si>
  <si>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</si>
  <si>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</si>
  <si>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</si>
  <si>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</si>
  <si>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</si>
  <si>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</si>
  <si>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</si>
  <si>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</si>
  <si>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</si>
  <si>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</si>
  <si>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</si>
  <si>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</si>
  <si>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</si>
  <si>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</si>
  <si>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</si>
  <si>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</si>
  <si>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</si>
  <si>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</si>
  <si>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</si>
  <si>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</si>
  <si>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</si>
  <si>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</si>
  <si>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</si>
  <si>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</si>
  <si>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</si>
  <si>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</si>
  <si>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</si>
  <si>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</si>
  <si>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</si>
  <si>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</si>
  <si>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</si>
  <si>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</si>
  <si>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</si>
  <si>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</si>
  <si>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</si>
  <si>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</si>
  <si>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</si>
  <si>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</si>
  <si>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</si>
  <si>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</si>
  <si>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</si>
  <si>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</si>
  <si>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</si>
  <si>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</si>
  <si>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</si>
  <si>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</si>
  <si>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</si>
  <si>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</si>
  <si>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</si>
  <si>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</si>
  <si>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</si>
  <si>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</si>
  <si>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</si>
  <si>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</si>
  <si>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</si>
  <si>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</si>
  <si>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</si>
  <si>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</si>
  <si>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</si>
  <si>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</si>
  <si>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</si>
  <si>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</si>
  <si>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</si>
  <si>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</si>
  <si>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</si>
  <si>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</si>
  <si>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</si>
  <si>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</si>
  <si>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</si>
  <si>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</si>
  <si>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</si>
  <si>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</si>
  <si>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</si>
  <si>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</si>
  <si>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</si>
  <si>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</si>
  <si>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</si>
  <si>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</si>
  <si>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</si>
  <si>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</si>
  <si>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</si>
  <si>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</si>
  <si>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</si>
  <si>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</si>
  <si>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</si>
  <si>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</si>
  <si>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</si>
  <si>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</si>
  <si>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</si>
  <si>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</si>
  <si>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</si>
  <si>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</si>
  <si>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</si>
  <si>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</si>
  <si>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</si>
  <si>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</si>
  <si>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</si>
  <si>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</si>
  <si>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</si>
  <si>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</si>
  <si>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</si>
  <si>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</si>
  <si>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</si>
  <si>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</si>
  <si>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</si>
  <si>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</si>
  <si>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</si>
  <si>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</si>
  <si>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</si>
  <si>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</si>
  <si>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</si>
  <si>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</si>
  <si>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</si>
  <si>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</si>
  <si>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</si>
  <si>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</si>
  <si>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</si>
  <si>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</si>
  <si>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</si>
  <si>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</si>
  <si>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</si>
  <si>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</si>
  <si>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</si>
  <si>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</si>
  <si>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</si>
  <si>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</si>
  <si>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</si>
  <si>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</si>
  <si>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</si>
  <si>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</si>
  <si>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</si>
  <si>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</si>
  <si>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</si>
  <si>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</si>
  <si>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</si>
  <si>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</si>
  <si>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</si>
  <si>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</si>
  <si>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</si>
  <si>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</si>
  <si>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</si>
  <si>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</si>
  <si>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</si>
  <si>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</si>
  <si>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</si>
  <si>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</si>
  <si>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</si>
  <si>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</si>
  <si>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</si>
  <si>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</si>
  <si>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</si>
  <si>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</si>
  <si>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</si>
  <si>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</si>
  <si>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</si>
  <si>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</si>
  <si>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</si>
  <si>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</si>
  <si>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</si>
  <si>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</si>
  <si>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</si>
  <si>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</si>
  <si>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</si>
  <si>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</si>
  <si>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</si>
  <si>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</si>
  <si>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</si>
  <si>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</si>
  <si>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</si>
  <si>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</si>
  <si>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</si>
  <si>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</si>
  <si>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</si>
  <si>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</si>
  <si>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</si>
  <si>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</si>
  <si>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</si>
  <si>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</si>
  <si>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</si>
  <si>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</si>
  <si>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</si>
  <si>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</si>
  <si>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</si>
  <si>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</si>
  <si>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</si>
  <si>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</si>
  <si>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</si>
  <si>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</si>
  <si>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</si>
  <si>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</si>
  <si>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</si>
  <si>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</si>
  <si>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</si>
  <si>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</si>
  <si>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</si>
  <si>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</si>
  <si>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</si>
  <si>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</si>
  <si>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</si>
  <si>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</si>
  <si>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</si>
  <si>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</si>
  <si>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</si>
  <si>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</si>
  <si>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</si>
  <si>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</si>
  <si>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</si>
  <si>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</si>
  <si>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</si>
  <si>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</si>
  <si>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</si>
  <si>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</si>
  <si>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</si>
  <si>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</si>
  <si>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</si>
  <si>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</si>
  <si>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</si>
  <si>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</si>
  <si>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</si>
  <si>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</si>
  <si>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</si>
  <si>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</si>
  <si>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</si>
  <si>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</si>
  <si>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</si>
  <si>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</si>
  <si>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</si>
  <si>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</si>
  <si>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</si>
  <si>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</si>
  <si>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</si>
  <si>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</si>
  <si>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</si>
  <si>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</si>
  <si>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</si>
  <si>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</si>
  <si>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</si>
  <si>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</si>
  <si>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</si>
  <si>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</si>
  <si>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</si>
  <si>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</si>
  <si>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</si>
  <si>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</si>
  <si>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</si>
  <si>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</si>
  <si>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</si>
  <si>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</si>
  <si>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</si>
  <si>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</si>
  <si>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</si>
  <si>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</si>
  <si>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</si>
  <si>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</si>
  <si>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</si>
  <si>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</si>
  <si>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</si>
  <si>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</si>
  <si>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</si>
  <si>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</si>
  <si>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</si>
  <si>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</si>
  <si>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</si>
  <si>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</si>
  <si>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</si>
  <si>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</si>
  <si>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</si>
  <si>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</si>
  <si>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</si>
  <si>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</si>
  <si>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</si>
  <si>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</si>
  <si>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</si>
  <si>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</si>
  <si>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</si>
  <si>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</si>
  <si>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</si>
  <si>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</si>
  <si>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</si>
  <si>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</si>
  <si>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</si>
  <si>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</si>
  <si>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</si>
  <si>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</si>
  <si>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</si>
  <si>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</si>
  <si>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</si>
  <si>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</si>
  <si>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</si>
  <si>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</si>
  <si>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</si>
  <si>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</si>
  <si>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</si>
  <si>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</si>
  <si>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</si>
  <si>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</si>
  <si>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</si>
  <si>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</si>
  <si>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</si>
  <si>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</si>
  <si>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</si>
  <si>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</si>
  <si>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</si>
  <si>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</si>
  <si>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</si>
  <si>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</si>
  <si>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</si>
  <si>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</si>
  <si>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</si>
  <si>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</si>
  <si>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</si>
  <si>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</si>
  <si>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</si>
  <si>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</si>
  <si>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</si>
  <si>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</si>
  <si>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</si>
  <si>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</si>
  <si>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</si>
  <si>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</si>
  <si>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</si>
  <si>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</si>
  <si>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</si>
  <si>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</si>
  <si>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</si>
  <si>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</si>
  <si>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</si>
  <si>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</si>
  <si>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</si>
  <si>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</si>
  <si>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</si>
  <si>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</si>
  <si>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</si>
  <si>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</si>
  <si>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</si>
  <si>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</si>
  <si>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</si>
  <si>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</si>
  <si>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</si>
  <si>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</si>
  <si>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</si>
  <si>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</si>
  <si>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</si>
  <si>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</si>
  <si>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</si>
  <si>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</si>
  <si>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</si>
  <si>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</si>
  <si>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</si>
  <si>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</si>
  <si>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</si>
  <si>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</si>
  <si>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</si>
  <si>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</si>
  <si>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</si>
  <si>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</si>
  <si>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</si>
  <si>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</si>
  <si>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</si>
  <si>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</si>
  <si>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</si>
  <si>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</si>
  <si>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</si>
  <si>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</si>
  <si>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</si>
  <si>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</si>
  <si>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</si>
  <si>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</si>
  <si>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</si>
  <si>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</si>
  <si>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</si>
  <si>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</si>
  <si>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</si>
  <si>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</si>
  <si>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</si>
  <si>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</si>
  <si>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</si>
  <si>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</si>
  <si>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</si>
  <si>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</si>
  <si>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</si>
  <si>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</si>
  <si>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</si>
  <si>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</si>
  <si>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</si>
  <si>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</si>
  <si>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</si>
  <si>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</si>
  <si>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</si>
  <si>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</si>
  <si>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</si>
  <si>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</si>
  <si>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</si>
  <si>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</si>
  <si>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</si>
  <si>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</si>
  <si>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</si>
  <si>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</si>
  <si>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</si>
  <si>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</si>
  <si>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</si>
  <si>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</si>
  <si>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</si>
  <si>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</si>
  <si>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</si>
  <si>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</si>
  <si>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</si>
  <si>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</si>
  <si>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</si>
  <si>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</si>
  <si>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</si>
  <si>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</si>
  <si>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</si>
  <si>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</si>
  <si>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</si>
  <si>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</si>
  <si>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</si>
  <si>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</si>
  <si>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</si>
  <si>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</si>
  <si>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</si>
  <si>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</si>
  <si>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</si>
  <si>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</si>
  <si>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</si>
  <si>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</si>
  <si>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</si>
  <si>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</si>
  <si>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</si>
  <si>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</si>
  <si>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</si>
  <si>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</si>
  <si>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</si>
  <si>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</si>
  <si>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</si>
  <si>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</si>
  <si>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</si>
  <si>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</si>
  <si>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</si>
  <si>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</si>
  <si>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</si>
  <si>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</si>
  <si>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</si>
  <si>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</si>
  <si>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</si>
  <si>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</si>
  <si>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</si>
  <si>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</si>
  <si>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</si>
  <si>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</si>
  <si>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</si>
  <si>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</si>
  <si>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</si>
  <si>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</si>
  <si>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</si>
  <si>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</si>
  <si>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</si>
  <si>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</si>
  <si>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</si>
  <si>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</si>
  <si>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</si>
  <si>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</si>
  <si>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</si>
  <si>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</si>
  <si>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</si>
  <si>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</si>
  <si>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</si>
  <si>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</si>
  <si>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</si>
  <si>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</si>
  <si>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</si>
  <si>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</si>
  <si>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</si>
  <si>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</si>
  <si>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</si>
  <si>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</si>
  <si>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</si>
  <si>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</si>
  <si>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</si>
  <si>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</si>
  <si>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</si>
  <si>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</si>
  <si>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</si>
  <si>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</si>
  <si>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</si>
  <si>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</si>
  <si>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</si>
  <si>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</si>
  <si>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</si>
  <si>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</si>
  <si>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</si>
  <si>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</si>
  <si>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</si>
  <si>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</si>
  <si>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</si>
  <si>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</si>
  <si>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</si>
  <si>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</si>
  <si>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</si>
  <si>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</si>
  <si>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</si>
  <si>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</si>
  <si>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</si>
  <si>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</si>
  <si>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</si>
  <si>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</si>
  <si>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</si>
  <si>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</si>
  <si>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</si>
  <si>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</si>
  <si>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</si>
  <si>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</si>
  <si>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</si>
  <si>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</si>
  <si>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</si>
  <si>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</si>
  <si>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</si>
  <si>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</si>
  <si>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</si>
  <si>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</si>
  <si>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</si>
  <si>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</si>
  <si>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</si>
  <si>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</si>
  <si>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</si>
  <si>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</si>
  <si>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</si>
  <si>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</si>
  <si>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</si>
  <si>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</si>
  <si>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</si>
  <si>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</si>
  <si>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</si>
  <si>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</si>
  <si>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</si>
  <si>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</si>
  <si>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</si>
  <si>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</si>
  <si>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</si>
  <si>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</si>
  <si>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</si>
  <si>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</si>
  <si>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</si>
  <si>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</si>
  <si>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</si>
  <si>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</si>
  <si>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</si>
  <si>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</si>
  <si>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</si>
  <si>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</si>
  <si>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</si>
  <si>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</si>
  <si>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</si>
  <si>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</si>
  <si>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</si>
  <si>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</si>
  <si>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</si>
  <si>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</si>
  <si>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</si>
  <si>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</si>
  <si>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</si>
  <si>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</si>
  <si>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</si>
  <si>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</si>
  <si>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</si>
  <si>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</si>
  <si>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</si>
  <si>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</si>
  <si>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</si>
  <si>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</si>
  <si>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</si>
  <si>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</si>
  <si>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</si>
  <si>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</si>
  <si>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</si>
  <si>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</si>
  <si>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</si>
  <si>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</si>
  <si>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</si>
  <si>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</si>
  <si>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</si>
  <si>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</si>
  <si>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</si>
  <si>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</si>
  <si>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</si>
  <si>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</si>
  <si>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</si>
  <si>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</si>
  <si>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</si>
  <si>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</si>
  <si>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</si>
  <si>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</si>
  <si>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</si>
  <si>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</si>
  <si>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</si>
  <si>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</si>
  <si>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</si>
  <si>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</si>
  <si>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</si>
  <si>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</si>
  <si>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</si>
  <si>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</si>
  <si>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</si>
  <si>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</si>
  <si>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</si>
  <si>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</si>
  <si>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</si>
  <si>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</si>
  <si>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</si>
  <si>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</si>
  <si>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</si>
  <si>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</si>
  <si>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</si>
  <si>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</si>
  <si>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</si>
  <si>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</si>
  <si>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</si>
  <si>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</si>
  <si>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</si>
  <si>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</si>
  <si>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</si>
  <si>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</si>
  <si>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</si>
  <si>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</si>
  <si>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</si>
  <si>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</si>
  <si>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</si>
  <si>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</si>
  <si>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</si>
  <si>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</si>
  <si>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</si>
  <si>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</si>
  <si>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</si>
  <si>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</si>
  <si>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</si>
  <si>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</si>
  <si>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</si>
  <si>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</si>
  <si>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</si>
  <si>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</si>
  <si>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</si>
  <si>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</si>
  <si>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</si>
  <si>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</si>
  <si>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</si>
  <si>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</si>
  <si>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</si>
  <si>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</si>
  <si>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</si>
  <si>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</si>
  <si>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</si>
  <si>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</si>
  <si>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</si>
  <si>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</si>
  <si>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</si>
  <si>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</si>
  <si>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</si>
  <si>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</si>
  <si>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</si>
  <si>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</si>
  <si>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</si>
  <si>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</si>
  <si>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</si>
  <si>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</si>
  <si>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</si>
  <si>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</si>
  <si>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</si>
  <si>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</si>
  <si>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</si>
  <si>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</si>
  <si>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</si>
  <si>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</si>
  <si>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</si>
  <si>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</si>
  <si>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</si>
  <si>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</si>
  <si>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</si>
  <si>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</si>
  <si>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</si>
  <si>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</si>
  <si>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</si>
  <si>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</si>
  <si>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</si>
  <si>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</si>
  <si>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</si>
  <si>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</si>
  <si>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</si>
  <si>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</si>
  <si>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</si>
  <si>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</si>
  <si>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</si>
  <si>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</si>
  <si>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</si>
  <si>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</si>
  <si>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</si>
  <si>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</si>
  <si>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</si>
  <si>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</si>
  <si>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</si>
  <si>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</si>
  <si>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</si>
  <si>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</si>
  <si>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</si>
  <si>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</si>
  <si>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</si>
  <si>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</si>
  <si>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</si>
  <si>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</si>
  <si>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</si>
  <si>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</si>
  <si>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</si>
  <si>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</si>
  <si>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</si>
  <si>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</si>
  <si>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</si>
  <si>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</si>
  <si>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</si>
  <si>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</si>
  <si>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</si>
  <si>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</si>
  <si>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</si>
  <si>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</si>
  <si>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</si>
  <si>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</si>
  <si>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</si>
  <si>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</si>
  <si>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</si>
  <si>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</si>
  <si>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</si>
  <si>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</si>
  <si>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</si>
  <si>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</si>
  <si>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</si>
  <si>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</si>
  <si>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</si>
  <si>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</si>
  <si>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</si>
  <si>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</si>
  <si>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</si>
  <si>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</si>
  <si>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</si>
  <si>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</si>
  <si>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</si>
  <si>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</si>
  <si>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</si>
  <si>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</si>
  <si>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</si>
  <si>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</si>
  <si>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</si>
  <si>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</si>
  <si>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</si>
  <si>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</si>
  <si>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</si>
  <si>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</si>
  <si>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</si>
  <si>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</si>
  <si>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</si>
  <si>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</si>
  <si>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</si>
  <si>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</si>
  <si>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</si>
  <si>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</si>
  <si>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</si>
  <si>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</si>
  <si>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</si>
  <si>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</si>
  <si>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</si>
  <si>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</si>
  <si>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</si>
  <si>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</si>
  <si>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</si>
  <si>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</si>
  <si>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</si>
  <si>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</si>
  <si>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</si>
  <si>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</si>
  <si>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</si>
  <si>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</si>
  <si>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</si>
  <si>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</si>
  <si>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</si>
  <si>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</si>
  <si>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</si>
  <si>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</si>
  <si>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</si>
  <si>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</si>
  <si>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</si>
  <si>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</si>
  <si>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</si>
  <si>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</si>
  <si>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</si>
  <si>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</si>
  <si>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</si>
  <si>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</si>
  <si>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</si>
  <si>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</si>
  <si>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</si>
  <si>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</si>
  <si>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</si>
  <si>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</si>
  <si>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</si>
  <si>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</si>
  <si>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</si>
  <si>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</si>
  <si>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</si>
  <si>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</si>
  <si>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</si>
  <si>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</si>
  <si>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</si>
  <si>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</si>
  <si>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</si>
  <si>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</si>
  <si>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</si>
  <si>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</si>
  <si>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</si>
  <si>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</si>
  <si>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</si>
  <si>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</si>
  <si>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</si>
  <si>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</si>
  <si>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</si>
  <si>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</si>
  <si>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</si>
  <si>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</si>
  <si>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</si>
  <si>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</si>
  <si>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</si>
  <si>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</si>
  <si>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</si>
  <si>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</si>
  <si>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</si>
  <si>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</si>
  <si>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</si>
  <si>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</si>
  <si>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</si>
  <si>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</si>
  <si>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</si>
  <si>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</si>
  <si>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</si>
  <si>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</si>
  <si>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</si>
  <si>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</si>
  <si>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</si>
  <si>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</si>
  <si>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</si>
  <si>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</si>
  <si>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</si>
  <si>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</si>
  <si>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</si>
  <si>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</si>
  <si>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</si>
  <si>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</si>
  <si>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</si>
  <si>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</si>
  <si>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</si>
  <si>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</si>
  <si>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</si>
  <si>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</si>
  <si>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</si>
  <si>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</si>
  <si>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</si>
  <si>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</si>
  <si>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</si>
  <si>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</si>
  <si>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</si>
  <si>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</si>
  <si>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</si>
  <si>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</si>
  <si>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</si>
  <si>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</si>
  <si>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</si>
  <si>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</si>
  <si>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</si>
  <si>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</si>
  <si>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</si>
  <si>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</si>
  <si>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</si>
  <si>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</si>
  <si>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</si>
  <si>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</si>
  <si>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</si>
  <si>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</si>
  <si>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</si>
  <si>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</si>
  <si>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</si>
  <si>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</si>
  <si>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</si>
  <si>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</si>
  <si>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</si>
  <si>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</si>
  <si>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</si>
  <si>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</si>
  <si>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</si>
  <si>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</si>
  <si>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</si>
  <si>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</si>
  <si>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</si>
  <si>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</si>
  <si>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</si>
  <si>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</si>
  <si>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</si>
  <si>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</si>
  <si>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</si>
  <si>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</si>
  <si>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</si>
  <si>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</si>
  <si>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</si>
  <si>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</si>
  <si>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</si>
  <si>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</si>
  <si>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</si>
  <si>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</si>
  <si>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</si>
  <si>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</si>
  <si>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</si>
  <si>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</si>
  <si>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</si>
  <si>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</si>
  <si>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</si>
  <si>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</si>
  <si>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</si>
  <si>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</si>
  <si>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</si>
  <si>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</si>
  <si>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</si>
  <si>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</si>
  <si>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</si>
  <si>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</si>
  <si>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</si>
  <si>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</si>
  <si>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</si>
  <si>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</si>
  <si>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</si>
  <si>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</si>
  <si>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</si>
  <si>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</si>
  <si>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</si>
  <si>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</si>
  <si>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</si>
  <si>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</si>
  <si>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</si>
  <si>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</si>
  <si>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</si>
  <si>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</si>
  <si>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</si>
  <si>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</si>
  <si>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</si>
  <si>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</si>
  <si>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</si>
  <si>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</si>
  <si>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</si>
  <si>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</si>
  <si>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</si>
  <si>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</si>
  <si>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</si>
  <si>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</si>
  <si>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</si>
  <si>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</si>
  <si>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</si>
  <si>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</si>
  <si>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</si>
  <si>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</si>
  <si>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</si>
  <si>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</si>
  <si>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</si>
  <si>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</si>
  <si>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</si>
  <si>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</si>
  <si>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</si>
  <si>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</si>
  <si>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</si>
  <si>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</si>
  <si>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</si>
  <si>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</si>
  <si>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</si>
  <si>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</si>
  <si>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</si>
  <si>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</si>
  <si>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</si>
  <si>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</si>
  <si>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</si>
  <si>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</si>
  <si>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</si>
  <si>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</si>
  <si>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</si>
  <si>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</si>
  <si>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</si>
  <si>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</si>
  <si>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</si>
  <si>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</si>
  <si>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</si>
  <si>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</si>
  <si>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</si>
  <si>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</si>
  <si>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</si>
  <si>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</si>
  <si>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</si>
  <si>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</si>
  <si>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</si>
  <si>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</si>
  <si>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</si>
  <si>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</si>
  <si>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</si>
  <si>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</si>
  <si>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</si>
  <si>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</si>
  <si>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</si>
  <si>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</si>
  <si>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</si>
  <si>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</si>
  <si>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</si>
  <si>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</si>
  <si>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</si>
  <si>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</si>
  <si>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</si>
  <si>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</si>
  <si>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</si>
  <si>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</si>
  <si>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</si>
  <si>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</si>
  <si>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</si>
  <si>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</si>
  <si>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</si>
  <si>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</si>
  <si>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</si>
  <si>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</si>
  <si>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</si>
  <si>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</si>
  <si>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</si>
  <si>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</si>
  <si>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</si>
  <si>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</si>
  <si>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</si>
  <si>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</si>
  <si>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</si>
  <si>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</si>
  <si>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</si>
  <si>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</si>
  <si>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</si>
  <si>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</si>
  <si>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</si>
  <si>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</si>
  <si>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</si>
  <si>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</si>
  <si>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</si>
  <si>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</si>
  <si>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</si>
  <si>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</si>
  <si>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</si>
  <si>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</si>
  <si>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</si>
  <si>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</si>
  <si>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</si>
  <si>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</si>
  <si>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</si>
  <si>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</si>
  <si>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</si>
  <si>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</si>
  <si>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</si>
  <si>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</si>
  <si>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</si>
  <si>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</si>
  <si>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</si>
  <si>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</si>
  <si>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</si>
  <si>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</si>
  <si>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</si>
  <si>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</si>
  <si>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</si>
  <si>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</si>
  <si>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</si>
  <si>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</si>
  <si>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</si>
  <si>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</si>
  <si>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</si>
  <si>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</si>
  <si>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</si>
  <si>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</si>
  <si>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</si>
  <si>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</si>
  <si>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</si>
  <si>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</si>
  <si>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</si>
  <si>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</si>
  <si>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</si>
  <si>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</si>
  <si>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</si>
  <si>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</si>
  <si>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</si>
  <si>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</si>
  <si>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</si>
  <si>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</si>
  <si>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</si>
  <si>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</si>
  <si>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</si>
  <si>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</si>
  <si>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</si>
  <si>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</si>
  <si>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</si>
  <si>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</si>
  <si>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</si>
  <si>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</si>
  <si>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</si>
  <si>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</si>
  <si>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</si>
  <si>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</si>
  <si>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</si>
  <si>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</si>
  <si>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</si>
  <si>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</si>
  <si>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</si>
  <si>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</si>
  <si>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</si>
  <si>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</si>
  <si>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</si>
  <si>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</si>
  <si>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</si>
  <si>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</si>
  <si>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</si>
  <si>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</si>
  <si>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</si>
  <si>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</si>
  <si>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</si>
  <si>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</si>
  <si>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</si>
  <si>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</si>
  <si>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</si>
  <si>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</si>
  <si>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</si>
  <si>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</si>
  <si>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</si>
  <si>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</si>
  <si>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</si>
  <si>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</si>
  <si>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</si>
  <si>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</si>
  <si>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</si>
  <si>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</si>
  <si>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</si>
  <si>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</si>
  <si>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</si>
  <si>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</si>
  <si>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</si>
  <si>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</si>
  <si>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</si>
  <si>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</si>
  <si>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</si>
  <si>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</si>
  <si>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</si>
  <si>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</si>
  <si>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</si>
  <si>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</si>
  <si>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</si>
  <si>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</si>
  <si>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</si>
  <si>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</si>
  <si>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</si>
  <si>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</si>
  <si>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</si>
  <si>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</si>
  <si>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</si>
  <si>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</si>
  <si>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</si>
  <si>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</si>
  <si>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</si>
  <si>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</si>
  <si>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</si>
  <si>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</si>
  <si>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</si>
  <si>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</si>
  <si>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</si>
  <si>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</si>
  <si>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</si>
  <si>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</si>
  <si>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</si>
  <si>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</si>
  <si>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</si>
  <si>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</si>
  <si>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</si>
  <si>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</si>
  <si>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</si>
  <si>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</si>
  <si>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</si>
  <si>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</si>
  <si>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</si>
  <si>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</si>
  <si>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</si>
  <si>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</si>
  <si>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</si>
  <si>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</si>
  <si>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</si>
  <si>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</si>
  <si>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</si>
  <si>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</si>
  <si>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</si>
  <si>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</si>
  <si>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</si>
  <si>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</si>
  <si>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</si>
  <si>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</si>
  <si>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</si>
  <si>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</si>
  <si>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</si>
  <si>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</si>
  <si>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</si>
  <si>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</si>
  <si>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</si>
  <si>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</si>
  <si>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</si>
  <si>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</si>
  <si>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</si>
  <si>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</si>
  <si>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</si>
  <si>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</si>
  <si>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</si>
  <si>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</si>
  <si>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</si>
  <si>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</si>
  <si>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</si>
  <si>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</si>
  <si>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</si>
  <si>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</si>
  <si>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</si>
  <si>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</si>
  <si>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</si>
  <si>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</si>
  <si>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</si>
  <si>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</si>
  <si>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</si>
  <si>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</si>
  <si>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</si>
  <si>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</si>
  <si>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</si>
  <si>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</si>
  <si>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</si>
  <si>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</si>
  <si>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</si>
  <si>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</si>
  <si>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</si>
  <si>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</si>
  <si>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</si>
  <si>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</si>
  <si>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</si>
  <si>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</si>
  <si>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</si>
  <si>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</si>
  <si>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</si>
  <si>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</si>
  <si>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</si>
  <si>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</si>
  <si>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</si>
  <si>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</si>
  <si>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</si>
  <si>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</si>
  <si>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</si>
  <si>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</si>
  <si>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</si>
  <si>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</si>
  <si>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</si>
  <si>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</si>
  <si>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</si>
  <si>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</si>
  <si>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</si>
  <si>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</si>
  <si>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</si>
  <si>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</si>
  <si>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</si>
  <si>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</si>
  <si>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</si>
  <si>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</si>
  <si>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</si>
  <si>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</si>
  <si>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</si>
  <si>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</si>
  <si>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</si>
  <si>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</si>
  <si>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</si>
  <si>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</si>
  <si>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</si>
  <si>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</si>
  <si>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</si>
  <si>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</si>
  <si>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</si>
  <si>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</si>
  <si>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</si>
  <si>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</si>
  <si>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</si>
  <si>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</si>
  <si>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</si>
  <si>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</si>
  <si>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</si>
  <si>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</si>
  <si>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</si>
  <si>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</si>
  <si>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</si>
  <si>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</si>
  <si>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</si>
  <si>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</si>
  <si>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</si>
  <si>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</si>
  <si>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</si>
  <si>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</si>
  <si>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</si>
  <si>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</si>
  <si>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</si>
  <si>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</si>
  <si>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</si>
  <si>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</si>
  <si>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</si>
  <si>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</si>
  <si>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</si>
  <si>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</si>
  <si>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</si>
  <si>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</si>
  <si>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</si>
  <si>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</si>
  <si>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</si>
  <si>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</si>
  <si>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</si>
  <si>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</si>
  <si>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</si>
  <si>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</si>
  <si>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</si>
  <si>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</si>
  <si>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</si>
  <si>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</si>
  <si>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</si>
  <si>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</si>
  <si>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</si>
  <si>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</si>
  <si>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</si>
  <si>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</si>
  <si>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</si>
  <si>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</si>
  <si>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</si>
  <si>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</si>
  <si>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</si>
  <si>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</si>
  <si>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</si>
  <si>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</si>
  <si>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</si>
  <si>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</si>
  <si>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</si>
  <si>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</si>
  <si>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</si>
  <si>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</si>
  <si>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</si>
  <si>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</si>
  <si>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</si>
  <si>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</si>
  <si>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</si>
  <si>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</si>
  <si>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</si>
  <si>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</si>
  <si>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</si>
  <si>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</si>
  <si>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</si>
  <si>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</si>
  <si>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</si>
  <si>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</si>
  <si>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</si>
  <si>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</si>
  <si>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</si>
  <si>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</si>
  <si>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</si>
  <si>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</si>
  <si>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</si>
  <si>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</si>
  <si>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</si>
  <si>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</si>
  <si>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</si>
  <si>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</si>
  <si>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</si>
  <si>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</si>
  <si>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</si>
  <si>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</si>
  <si>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</si>
  <si>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</si>
  <si>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</si>
  <si>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</si>
  <si>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</si>
  <si>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</si>
  <si>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</si>
  <si>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</si>
  <si>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</si>
  <si>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</si>
  <si>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</si>
  <si>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</si>
  <si>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</si>
  <si>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</si>
  <si>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</si>
  <si>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</si>
  <si>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</si>
  <si>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</si>
  <si>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</si>
  <si>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</si>
  <si>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</si>
  <si>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</si>
  <si>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</si>
  <si>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</si>
  <si>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</si>
  <si>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</si>
  <si>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</si>
  <si>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</si>
  <si>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</si>
  <si>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</si>
  <si>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</si>
  <si>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</si>
  <si>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</si>
  <si>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</si>
  <si>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</si>
  <si>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</si>
  <si>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</si>
  <si>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</si>
  <si>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</si>
  <si>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</si>
  <si>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</si>
  <si>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</si>
  <si>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</si>
  <si>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</si>
  <si>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</si>
  <si>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</si>
  <si>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</si>
  <si>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</si>
  <si>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</si>
  <si>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</si>
  <si>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</si>
  <si>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</si>
  <si>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</si>
  <si>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</si>
  <si>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</si>
  <si>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</si>
  <si>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</si>
  <si>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</si>
  <si>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</si>
  <si>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</si>
  <si>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</si>
  <si>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</si>
  <si>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</si>
  <si>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</si>
  <si>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</si>
  <si>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</si>
  <si>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</si>
  <si>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</si>
  <si>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</si>
  <si>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</si>
  <si>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</si>
  <si>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</si>
  <si>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</si>
  <si>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</si>
  <si>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</si>
  <si>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</si>
  <si>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</si>
  <si>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</si>
  <si>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</si>
  <si>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</si>
  <si>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</si>
  <si>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</si>
  <si>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</si>
  <si>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</si>
  <si>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</si>
  <si>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</si>
  <si>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</si>
  <si>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</si>
  <si>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</si>
  <si>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</si>
  <si>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</si>
  <si>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</si>
  <si>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</si>
  <si>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</si>
  <si>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</si>
  <si>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</si>
  <si>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</si>
  <si>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</si>
  <si>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</si>
  <si>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</si>
  <si>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</si>
  <si>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</si>
  <si>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</si>
  <si>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</si>
  <si>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</si>
  <si>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</si>
  <si>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</si>
  <si>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</si>
  <si>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</si>
  <si>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</si>
  <si>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</si>
  <si>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</si>
  <si>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</si>
  <si>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</si>
  <si>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</si>
  <si>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</si>
  <si>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</si>
  <si>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</si>
  <si>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</si>
  <si>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</si>
  <si>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</si>
  <si>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</si>
  <si>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</si>
  <si>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</si>
  <si>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</si>
  <si>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</si>
  <si>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</si>
  <si>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</si>
  <si>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</si>
  <si>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</si>
  <si>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</si>
  <si>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</si>
  <si>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</si>
  <si>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</si>
  <si>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</si>
  <si>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</si>
  <si>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</si>
  <si>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</si>
  <si>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</si>
  <si>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</si>
  <si>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</si>
  <si>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</si>
  <si>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</si>
  <si>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</si>
  <si>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</si>
  <si>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</si>
  <si>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</si>
  <si>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</si>
  <si>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</si>
  <si>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</si>
  <si>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</si>
  <si>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</si>
  <si>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</si>
  <si>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</si>
  <si>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</si>
  <si>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</si>
  <si>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</si>
  <si>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</si>
  <si>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</si>
  <si>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</si>
  <si>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</si>
  <si>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</si>
  <si>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</si>
  <si>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</si>
  <si>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</si>
  <si>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</si>
  <si>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</si>
  <si>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</si>
  <si>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</si>
  <si>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</si>
  <si>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</si>
  <si>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</si>
  <si>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</si>
  <si>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</si>
  <si>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</si>
  <si>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</si>
  <si>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</si>
  <si>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</si>
  <si>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</si>
  <si>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</si>
  <si>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</si>
  <si>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</si>
  <si>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</si>
  <si>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</si>
  <si>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</si>
  <si>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</si>
  <si>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</si>
  <si>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</si>
  <si>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</si>
  <si>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</si>
  <si>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</si>
  <si>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</si>
  <si>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</si>
  <si>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</si>
  <si>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</si>
  <si>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</si>
  <si>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</si>
  <si>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</si>
  <si>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</si>
  <si>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</si>
  <si>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</si>
  <si>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</si>
  <si>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</si>
  <si>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</si>
  <si>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</si>
  <si>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</si>
  <si>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</si>
  <si>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</si>
  <si>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</si>
  <si>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</si>
  <si>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</si>
  <si>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</si>
  <si>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</si>
  <si>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</si>
  <si>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</si>
  <si>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</si>
  <si>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</si>
  <si>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</si>
  <si>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</si>
  <si>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</si>
  <si>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</si>
  <si>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</si>
  <si>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</si>
  <si>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</si>
  <si>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</si>
  <si>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</si>
  <si>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</si>
  <si>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</si>
  <si>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</si>
  <si>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</si>
  <si>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</si>
  <si>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</si>
  <si>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</si>
  <si>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</si>
  <si>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</si>
  <si>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</si>
  <si>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</si>
  <si>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</si>
  <si>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</si>
  <si>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</si>
  <si>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</si>
  <si>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</si>
  <si>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</si>
  <si>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</si>
  <si>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</si>
  <si>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</si>
  <si>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</si>
  <si>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</si>
  <si>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</si>
  <si>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</si>
  <si>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</si>
  <si>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</si>
  <si>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</si>
  <si>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</si>
  <si>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</si>
  <si>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</si>
  <si>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</si>
  <si>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</si>
  <si>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</si>
  <si>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</si>
  <si>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</si>
  <si>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</si>
  <si>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</si>
  <si>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</si>
  <si>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</si>
  <si>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</si>
  <si>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</si>
  <si>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</si>
  <si>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</si>
  <si>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</si>
  <si>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</si>
  <si>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</si>
  <si>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</si>
  <si>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</si>
  <si>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</si>
  <si>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</si>
  <si>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</si>
  <si>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</si>
  <si>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</si>
  <si>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</si>
  <si>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</si>
  <si>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</si>
  <si>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</si>
  <si>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</si>
  <si>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</si>
  <si>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</si>
  <si>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</si>
  <si>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</si>
  <si>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</si>
  <si>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</si>
  <si>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</si>
  <si>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</si>
  <si>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</si>
  <si>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</si>
  <si>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</si>
  <si>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</si>
  <si>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</si>
  <si>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</si>
  <si>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</si>
  <si>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</si>
  <si>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</si>
  <si>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</si>
  <si>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</si>
  <si>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</si>
  <si>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</si>
  <si>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</si>
  <si>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</si>
  <si>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</si>
  <si>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</si>
  <si>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</si>
  <si>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</si>
  <si>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</si>
  <si>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</si>
  <si>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</si>
  <si>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</si>
  <si>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</si>
  <si>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</si>
  <si>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</si>
  <si>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</si>
  <si>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</si>
  <si>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</si>
  <si>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</si>
  <si>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</si>
  <si>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</si>
  <si>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</si>
  <si>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</si>
  <si>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</si>
  <si>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</si>
  <si>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</si>
  <si>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</si>
  <si>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</si>
  <si>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</si>
  <si>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</si>
  <si>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</si>
  <si>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</si>
  <si>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</si>
  <si>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</si>
  <si>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</si>
  <si>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</si>
  <si>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</si>
  <si>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</si>
  <si>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</si>
  <si>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</si>
  <si>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</si>
  <si>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</si>
  <si>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</si>
  <si>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</si>
  <si>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</si>
  <si>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</si>
  <si>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</si>
  <si>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</si>
  <si>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</si>
  <si>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</si>
  <si>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</si>
  <si>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</si>
  <si>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</si>
  <si>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</si>
  <si>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</si>
  <si>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</si>
  <si>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</si>
  <si>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</si>
  <si>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</si>
  <si>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</si>
  <si>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</si>
  <si>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</si>
  <si>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</si>
  <si>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</si>
  <si>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</si>
  <si>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</si>
  <si>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</si>
  <si>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</si>
  <si>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</si>
  <si>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</si>
  <si>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</si>
  <si>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</si>
  <si>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</si>
  <si>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</si>
  <si>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</si>
  <si>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</si>
  <si>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</si>
  <si>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</si>
  <si>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</si>
  <si>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</si>
  <si>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</si>
  <si>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</si>
  <si>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</si>
  <si>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</si>
  <si>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</si>
  <si>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</si>
  <si>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</si>
  <si>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</si>
  <si>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</si>
  <si>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</si>
  <si>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</si>
  <si>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</si>
  <si>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</si>
  <si>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</si>
  <si>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</si>
  <si>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</si>
  <si>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</si>
  <si>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</si>
  <si>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</si>
  <si>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</si>
  <si>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</si>
  <si>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</si>
  <si>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</si>
  <si>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</si>
  <si>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</si>
  <si>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</si>
  <si>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</si>
  <si>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</si>
  <si>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</si>
  <si>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</si>
  <si>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</si>
  <si>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</si>
  <si>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</si>
  <si>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</si>
  <si>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</si>
  <si>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</si>
  <si>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</si>
  <si>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</si>
  <si>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</si>
  <si>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</si>
  <si>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</si>
  <si>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</si>
  <si>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</si>
  <si>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</si>
  <si>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</si>
  <si>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</si>
  <si>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</si>
  <si>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</si>
  <si>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</si>
  <si>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</si>
  <si>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</si>
  <si>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</si>
  <si>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</si>
  <si>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</si>
  <si>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</si>
  <si>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</si>
  <si>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</si>
  <si>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</si>
  <si>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</si>
  <si>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</si>
  <si>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</si>
  <si>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</si>
  <si>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</si>
  <si>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</si>
  <si>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</si>
  <si>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</si>
  <si>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</si>
  <si>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</si>
  <si>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</si>
  <si>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</si>
  <si>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</si>
  <si>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</si>
  <si>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</si>
  <si>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</si>
  <si>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</si>
  <si>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</si>
  <si>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</si>
  <si>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</si>
  <si>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</si>
  <si>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</si>
  <si>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</si>
  <si>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</si>
  <si>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</si>
  <si>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</si>
  <si>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</si>
  <si>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</si>
  <si>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</si>
  <si>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</si>
  <si>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</si>
  <si>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</si>
  <si>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</si>
  <si>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</si>
  <si>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</si>
  <si>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</si>
  <si>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</si>
  <si>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</si>
  <si>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</si>
  <si>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</si>
  <si>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</si>
  <si>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</si>
  <si>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</si>
  <si>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</si>
  <si>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</si>
  <si>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</si>
  <si>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</si>
  <si>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</si>
  <si>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</si>
  <si>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</si>
  <si>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</si>
  <si>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</si>
  <si>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</si>
  <si>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</si>
  <si>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</si>
  <si>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</si>
  <si>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</si>
  <si>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</si>
  <si>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</si>
  <si>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</si>
  <si>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</si>
  <si>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</si>
  <si>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</si>
  <si>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</si>
  <si>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</si>
  <si>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</si>
  <si>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</si>
  <si>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</si>
  <si>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</si>
  <si>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</si>
  <si>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</si>
  <si>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</si>
  <si>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</si>
  <si>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</si>
  <si>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</si>
  <si>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</si>
  <si>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</si>
  <si>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</si>
  <si>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</si>
  <si>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</si>
  <si>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</si>
  <si>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</si>
  <si>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</si>
  <si>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</si>
  <si>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</si>
  <si>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</si>
  <si>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</si>
  <si>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</si>
  <si>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</si>
  <si>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</si>
  <si>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</si>
  <si>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</si>
  <si>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</si>
  <si>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</si>
  <si>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</si>
  <si>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</si>
  <si>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</si>
  <si>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</si>
  <si>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</si>
  <si>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</si>
  <si>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</si>
  <si>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</si>
  <si>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</si>
  <si>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</si>
  <si>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</si>
  <si>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</si>
  <si>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</si>
  <si>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</si>
  <si>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</si>
  <si>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</si>
  <si>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</si>
  <si>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</si>
  <si>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</si>
  <si>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</si>
  <si>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</si>
  <si>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</si>
  <si>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</si>
  <si>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</si>
  <si>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</si>
  <si>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</si>
  <si>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</si>
  <si>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</si>
  <si>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</si>
  <si>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</si>
  <si>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</si>
  <si>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</si>
  <si>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</si>
  <si>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</si>
  <si>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</si>
  <si>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</si>
  <si>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</si>
  <si>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</si>
  <si>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</si>
  <si>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</si>
  <si>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</si>
  <si>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</si>
  <si>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</si>
  <si>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</si>
  <si>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</si>
  <si>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</si>
  <si>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</si>
  <si>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</si>
  <si>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</si>
  <si>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</si>
  <si>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</si>
  <si>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</si>
  <si>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</si>
  <si>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</si>
  <si>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</si>
  <si>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</si>
  <si>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</si>
  <si>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</si>
  <si>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</si>
  <si>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</si>
  <si>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</si>
  <si>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</si>
  <si>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</si>
  <si>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</si>
  <si>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</si>
  <si>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</si>
  <si>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</si>
  <si>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</si>
  <si>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</si>
  <si>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</si>
  <si>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</si>
  <si>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</si>
  <si>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</si>
  <si>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</si>
  <si>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</si>
  <si>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</si>
  <si>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</si>
  <si>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</si>
  <si>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</si>
  <si>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</si>
  <si>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</si>
  <si>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</si>
  <si>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</si>
  <si>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</si>
  <si>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</si>
  <si>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</si>
  <si>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</si>
  <si>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</si>
  <si>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</si>
  <si>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</si>
  <si>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</si>
  <si>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</si>
  <si>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</si>
  <si>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</si>
  <si>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</si>
  <si>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</si>
  <si>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</si>
  <si>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</si>
  <si>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</si>
  <si>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</si>
  <si>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</si>
  <si>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</si>
  <si>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</si>
  <si>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</si>
  <si>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</si>
  <si>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</si>
  <si>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</si>
  <si>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</si>
  <si>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</si>
  <si>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</si>
  <si>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</si>
  <si>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</si>
  <si>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</si>
  <si>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</si>
  <si>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</si>
  <si>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</si>
  <si>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</si>
  <si>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</si>
  <si>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</si>
  <si>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</si>
  <si>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</si>
  <si>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</si>
  <si>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</si>
  <si>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</si>
  <si>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</si>
  <si>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</si>
  <si>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</si>
  <si>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</si>
  <si>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</si>
  <si>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</si>
  <si>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</si>
  <si>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</si>
  <si>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</si>
  <si>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</si>
  <si>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</si>
  <si>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</si>
  <si>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</si>
  <si>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</si>
  <si>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</si>
  <si>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</si>
  <si>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</si>
  <si>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</si>
  <si>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</si>
  <si>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</si>
  <si>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</si>
  <si>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</si>
  <si>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</si>
  <si>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</si>
  <si>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</si>
  <si>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</si>
  <si>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</si>
  <si>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</si>
  <si>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</si>
  <si>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</si>
  <si>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</si>
  <si>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</si>
  <si>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</si>
  <si>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</si>
  <si>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</si>
  <si>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</si>
  <si>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</si>
  <si>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</si>
  <si>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</si>
  <si>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</si>
  <si>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</si>
  <si>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</si>
  <si>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</si>
  <si>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</si>
  <si>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</si>
  <si>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</si>
  <si>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</si>
  <si>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</si>
  <si>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</si>
  <si>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</si>
  <si>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</si>
  <si>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</si>
  <si>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</si>
  <si>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</si>
  <si>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</si>
  <si>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</si>
  <si>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</si>
  <si>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</si>
  <si>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</si>
  <si>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</si>
  <si>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</si>
  <si>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</si>
  <si>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</si>
  <si>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</si>
  <si>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</si>
  <si>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</si>
  <si>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</si>
  <si>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</si>
  <si>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</si>
  <si>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</si>
  <si>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</si>
  <si>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</si>
  <si>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</si>
  <si>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</si>
  <si>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</si>
  <si>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</si>
  <si>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</si>
  <si>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</si>
  <si>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</si>
  <si>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</si>
  <si>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</si>
  <si>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</si>
  <si>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</si>
  <si>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</si>
  <si>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</si>
  <si>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</si>
  <si>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</si>
  <si>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</si>
  <si>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</si>
  <si>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</si>
  <si>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</si>
  <si>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</si>
  <si>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</si>
  <si>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</si>
  <si>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</si>
  <si>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</si>
  <si>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</si>
  <si>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</si>
  <si>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</si>
  <si>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</si>
  <si>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</si>
  <si>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</si>
  <si>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</si>
  <si>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</si>
  <si>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</si>
  <si>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</si>
  <si>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</si>
  <si>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</si>
  <si>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</si>
  <si>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</si>
  <si>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</si>
  <si>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</si>
  <si>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</si>
  <si>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</si>
  <si>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</si>
  <si>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</si>
  <si>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</si>
  <si>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</si>
  <si>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</si>
  <si>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</si>
  <si>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</si>
  <si>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</si>
  <si>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</si>
  <si>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</si>
  <si>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</si>
  <si>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</si>
  <si>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</si>
  <si>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</si>
  <si>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</si>
  <si>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</si>
  <si>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</si>
  <si>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</si>
  <si>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</si>
  <si>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</si>
  <si>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</si>
  <si>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</si>
  <si>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</si>
  <si>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</si>
  <si>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</si>
  <si>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</si>
  <si>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</si>
  <si>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</si>
  <si>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</si>
  <si>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</si>
  <si>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</si>
  <si>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</si>
  <si>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</si>
  <si>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</si>
  <si>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</si>
  <si>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</si>
  <si>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</si>
  <si>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</si>
  <si>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</si>
  <si>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</si>
  <si>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</si>
  <si>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</si>
  <si>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</si>
  <si>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</si>
  <si>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</si>
  <si>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</si>
  <si>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</si>
  <si>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</si>
  <si>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</si>
  <si>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</si>
  <si>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</si>
  <si>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</si>
  <si>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</si>
  <si>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</si>
  <si>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</si>
  <si>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</si>
  <si>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</si>
  <si>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</si>
  <si>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</si>
  <si>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</si>
  <si>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</si>
  <si>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</si>
  <si>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</si>
  <si>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</si>
  <si>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</si>
  <si>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</si>
  <si>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</si>
  <si>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</si>
  <si>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</si>
  <si>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</si>
  <si>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</si>
  <si>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</si>
  <si>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</si>
  <si>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</si>
  <si>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</si>
  <si>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</si>
  <si>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</si>
  <si>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</si>
  <si>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</si>
  <si>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</si>
  <si>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</si>
  <si>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</si>
  <si>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</si>
  <si>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</si>
  <si>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</si>
  <si>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</si>
  <si>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</si>
  <si>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</si>
  <si>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</si>
  <si>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</si>
  <si>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</si>
  <si>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</si>
  <si>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</si>
  <si>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</si>
  <si>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</si>
  <si>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</si>
  <si>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</si>
  <si>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</si>
  <si>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</si>
  <si>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</si>
  <si>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</si>
  <si>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</si>
  <si>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</si>
  <si>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</si>
  <si>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</si>
  <si>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</si>
  <si>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</si>
  <si>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</si>
  <si>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</si>
  <si>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</si>
  <si>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</si>
  <si>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</si>
  <si>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</si>
  <si>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</si>
  <si>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</si>
  <si>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</si>
  <si>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</si>
  <si>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</si>
  <si>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</si>
  <si>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</si>
  <si>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</si>
  <si>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</si>
  <si>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</si>
  <si>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</si>
  <si>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</si>
  <si>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</si>
  <si>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</si>
  <si>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</si>
  <si>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</si>
  <si>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</si>
  <si>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</si>
  <si>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</si>
  <si>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</si>
  <si>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</si>
  <si>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</si>
  <si>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</si>
  <si>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</si>
  <si>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</si>
  <si>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</si>
  <si>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</si>
  <si>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</si>
  <si>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</si>
  <si>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</si>
  <si>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</si>
  <si>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</si>
  <si>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</si>
  <si>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</si>
  <si>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</si>
  <si>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</si>
  <si>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</si>
  <si>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</si>
  <si>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</si>
  <si>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</si>
  <si>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</si>
  <si>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</si>
  <si>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</si>
  <si>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</si>
  <si>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</si>
  <si>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</si>
  <si>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</si>
  <si>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</si>
  <si>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</si>
  <si>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</si>
  <si>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</si>
  <si>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</si>
  <si>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</si>
  <si>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</si>
  <si>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</si>
  <si>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</si>
  <si>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</si>
  <si>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</si>
  <si>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</si>
  <si>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</si>
  <si>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</si>
  <si>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</si>
  <si>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</si>
  <si>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</si>
  <si>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</si>
  <si>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</si>
  <si>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</si>
  <si>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</si>
  <si>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</si>
  <si>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</si>
  <si>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</si>
  <si>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</si>
  <si>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</si>
  <si>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</si>
  <si>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</si>
  <si>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</si>
  <si>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</si>
  <si>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</si>
  <si>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</si>
  <si>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</si>
  <si>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</si>
  <si>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</si>
  <si>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</si>
  <si>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</si>
  <si>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</si>
  <si>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</si>
  <si>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</si>
  <si>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</si>
  <si>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</si>
  <si>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</si>
  <si>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</si>
  <si>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</si>
  <si>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</si>
  <si>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</si>
  <si>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</si>
  <si>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</si>
  <si>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</si>
  <si>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</si>
  <si>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</si>
  <si>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</si>
  <si>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</si>
  <si>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</si>
  <si>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</si>
  <si>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</si>
  <si>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</si>
  <si>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</si>
  <si>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</si>
  <si>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</si>
  <si>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</si>
  <si>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</si>
  <si>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</si>
  <si>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</si>
  <si>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</si>
  <si>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</si>
  <si>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</si>
  <si>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</si>
  <si>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</si>
  <si>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</si>
  <si>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</si>
  <si>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</si>
  <si>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</si>
  <si>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</si>
  <si>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</si>
  <si>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</si>
  <si>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</si>
  <si>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</si>
  <si>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</si>
  <si>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</si>
  <si>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</si>
  <si>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</si>
  <si>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</si>
  <si>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</si>
  <si>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</si>
  <si>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</si>
  <si>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</si>
  <si>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</si>
  <si>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</si>
  <si>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</si>
  <si>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</si>
  <si>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</si>
  <si>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</si>
  <si>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</si>
  <si>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</si>
  <si>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</si>
  <si>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</si>
  <si>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</si>
  <si>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</si>
  <si>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</si>
  <si>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</si>
  <si>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</si>
  <si>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</si>
  <si>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</si>
  <si>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</si>
  <si>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</si>
  <si>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</si>
  <si>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</si>
  <si>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</si>
  <si>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</si>
  <si>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</si>
  <si>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</si>
  <si>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</si>
  <si>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</si>
  <si>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</si>
  <si>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</si>
  <si>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</si>
  <si>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</si>
  <si>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</si>
  <si>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</si>
  <si>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</si>
  <si>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</si>
  <si>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</si>
  <si>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</si>
  <si>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</si>
  <si>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</si>
  <si>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</si>
  <si>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</si>
  <si>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</si>
  <si>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</si>
  <si>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</si>
  <si>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</si>
  <si>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</si>
  <si>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</si>
  <si>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</si>
  <si>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</si>
  <si>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</si>
  <si>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</si>
  <si>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</si>
  <si>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</si>
  <si>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</si>
  <si>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</si>
  <si>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</si>
  <si>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</si>
  <si>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</si>
  <si>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</si>
  <si>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</si>
  <si>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</si>
  <si>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</si>
  <si>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</si>
  <si>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</si>
  <si>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</si>
  <si>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</si>
  <si>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</si>
  <si>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</si>
  <si>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</si>
  <si>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</si>
  <si>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</si>
  <si>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</si>
  <si>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</si>
  <si>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</si>
  <si>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</si>
  <si>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</si>
  <si>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</si>
  <si>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</si>
  <si>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</si>
  <si>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</si>
  <si>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</si>
  <si>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</si>
  <si>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</si>
  <si>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</si>
  <si>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</si>
  <si>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</si>
  <si>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</si>
  <si>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</si>
  <si>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</si>
  <si>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</si>
  <si>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</si>
  <si>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</si>
  <si>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</si>
  <si>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</si>
  <si>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</si>
  <si>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</si>
  <si>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</si>
  <si>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</si>
  <si>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</si>
  <si>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</si>
  <si>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</si>
  <si>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</si>
  <si>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</si>
  <si>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</si>
  <si>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</si>
  <si>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</si>
  <si>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</si>
  <si>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</si>
  <si>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</si>
  <si>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</si>
  <si>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</si>
  <si>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</si>
  <si>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</si>
  <si>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</si>
  <si>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</si>
  <si>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</si>
  <si>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</si>
  <si>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</si>
  <si>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</si>
  <si>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</si>
  <si>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</si>
  <si>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</si>
  <si>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</si>
  <si>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</si>
  <si>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</si>
  <si>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</si>
  <si>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</si>
  <si>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</si>
  <si>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</si>
  <si>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</si>
  <si>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</si>
  <si>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</si>
  <si>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</si>
  <si>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</si>
  <si>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</si>
  <si>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</si>
  <si>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</si>
  <si>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</si>
  <si>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</si>
  <si>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</si>
  <si>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</si>
  <si>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</si>
  <si>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</si>
  <si>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</si>
  <si>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</si>
  <si>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</si>
  <si>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</si>
  <si>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</si>
  <si>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</si>
  <si>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</si>
  <si>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</si>
  <si>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</si>
  <si>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</si>
  <si>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</si>
  <si>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</si>
  <si>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</si>
  <si>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</si>
  <si>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</si>
  <si>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</si>
  <si>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</si>
  <si>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</si>
  <si>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</si>
  <si>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</si>
  <si>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</si>
  <si>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</si>
  <si>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</si>
  <si>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</si>
  <si>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</si>
  <si>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</si>
  <si>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</si>
  <si>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</si>
  <si>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</si>
  <si>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</si>
  <si>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</si>
  <si>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</si>
  <si>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</si>
  <si>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</si>
  <si>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</si>
  <si>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</si>
  <si>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</si>
  <si>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</si>
  <si>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</si>
  <si>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</si>
  <si>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</si>
  <si>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</si>
  <si>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</si>
  <si>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</si>
  <si>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</si>
  <si>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</si>
  <si>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</si>
  <si>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</si>
  <si>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</si>
  <si>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</si>
  <si>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</si>
  <si>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</si>
  <si>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</si>
  <si>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</si>
  <si>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</si>
  <si>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</si>
  <si>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</si>
  <si>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</si>
  <si>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</si>
  <si>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</si>
  <si>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</si>
  <si>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</si>
  <si>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</si>
  <si>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</si>
  <si>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</si>
  <si>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</si>
  <si>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</si>
  <si>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</si>
  <si>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</si>
  <si>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</si>
  <si>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</si>
  <si>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</si>
  <si>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</si>
  <si>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</si>
  <si>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</si>
  <si>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</si>
  <si>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</si>
  <si>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</si>
  <si>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</si>
  <si>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</si>
  <si>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</si>
  <si>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</si>
  <si>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</si>
  <si>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</si>
  <si>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</si>
  <si>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</si>
  <si>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</si>
  <si>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</si>
  <si>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</si>
  <si>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</si>
  <si>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</si>
  <si>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</si>
  <si>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</si>
  <si>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</si>
  <si>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</si>
  <si>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</si>
  <si>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</si>
  <si>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</si>
  <si>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</si>
  <si>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</si>
  <si>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</si>
  <si>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</si>
  <si>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</si>
  <si>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</si>
  <si>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</si>
  <si>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</si>
  <si>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</si>
  <si>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</si>
  <si>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</si>
  <si>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</si>
  <si>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</si>
  <si>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</si>
  <si>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</si>
  <si>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</si>
  <si>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</si>
  <si>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</si>
  <si>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</si>
  <si>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</si>
  <si>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</si>
  <si>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</si>
  <si>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</si>
  <si>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</si>
  <si>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</si>
  <si>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</si>
  <si>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</si>
  <si>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</si>
  <si>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</si>
  <si>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</si>
  <si>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</si>
  <si>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</si>
  <si>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</si>
  <si>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</si>
  <si>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</si>
  <si>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</si>
  <si>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</si>
  <si>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</si>
  <si>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</si>
  <si>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</si>
  <si>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</si>
  <si>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</si>
  <si>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</si>
  <si>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</si>
  <si>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</si>
  <si>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</si>
  <si>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</si>
  <si>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</si>
  <si>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</si>
  <si>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</si>
  <si>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</si>
  <si>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</si>
  <si>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</si>
  <si>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</si>
  <si>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</si>
  <si>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</si>
  <si>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</si>
  <si>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</si>
  <si>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</si>
  <si>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</si>
  <si>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</si>
  <si>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</si>
  <si>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</si>
  <si>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</si>
  <si>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</si>
  <si>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</si>
  <si>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</si>
  <si>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</si>
  <si>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</si>
  <si>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</si>
  <si>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</si>
  <si>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</si>
  <si>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</si>
  <si>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</si>
  <si>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</si>
  <si>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</si>
  <si>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</si>
  <si>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</si>
  <si>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</si>
  <si>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</si>
  <si>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</si>
  <si>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</si>
  <si>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</si>
  <si>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</si>
  <si>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</si>
  <si>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</si>
  <si>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</si>
  <si>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</si>
  <si>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</si>
  <si>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</si>
  <si>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</si>
  <si>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</si>
  <si>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</si>
  <si>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</si>
  <si>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</si>
  <si>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</si>
  <si>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</si>
  <si>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</si>
  <si>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</si>
  <si>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</si>
  <si>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</si>
  <si>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</si>
  <si>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</si>
  <si>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</si>
  <si>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</si>
  <si>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</si>
  <si>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</si>
  <si>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</si>
  <si>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</si>
  <si>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</si>
  <si>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</si>
  <si>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</si>
  <si>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</si>
  <si>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</si>
  <si>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</si>
  <si>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</si>
  <si>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</si>
  <si>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</si>
  <si>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</si>
  <si>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</si>
  <si>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</si>
  <si>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</si>
  <si>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</si>
  <si>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</si>
  <si>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</si>
  <si>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</si>
  <si>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</si>
  <si>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</si>
  <si>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</si>
  <si>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</si>
  <si>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</si>
  <si>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</si>
  <si>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</si>
  <si>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</si>
  <si>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</si>
  <si>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</si>
  <si>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</si>
  <si>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</si>
  <si>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</si>
  <si>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</si>
  <si>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</si>
  <si>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</si>
  <si>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</si>
  <si>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</si>
  <si>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</si>
  <si>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</si>
  <si>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</si>
  <si>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</si>
  <si>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</si>
  <si>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</si>
  <si>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</si>
  <si>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</si>
  <si>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</si>
  <si>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</si>
  <si>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</si>
  <si>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</si>
  <si>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</si>
  <si>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</si>
  <si>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</si>
  <si>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</si>
  <si>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</si>
  <si>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</si>
  <si>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</si>
  <si>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</si>
  <si>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</si>
  <si>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</si>
  <si>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</si>
  <si>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</si>
  <si>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</si>
  <si>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</si>
  <si>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</si>
  <si>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</si>
  <si>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</si>
  <si>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</si>
  <si>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</si>
  <si>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</si>
  <si>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</si>
  <si>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</si>
  <si>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</si>
  <si>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</si>
  <si>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</si>
  <si>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</si>
  <si>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</si>
  <si>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</si>
  <si>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</si>
  <si>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</si>
  <si>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</si>
  <si>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</si>
  <si>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</si>
  <si>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</si>
  <si>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</si>
  <si>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</si>
  <si>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</si>
  <si>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</si>
  <si>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</si>
  <si>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</si>
  <si>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</si>
  <si>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</si>
  <si>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</si>
  <si>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</si>
  <si>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</si>
  <si>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</si>
  <si>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</si>
  <si>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</si>
  <si>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</si>
  <si>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</si>
  <si>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</si>
  <si>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</si>
  <si>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</si>
  <si>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</si>
  <si>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</si>
  <si>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</si>
  <si>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</si>
  <si>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</si>
  <si>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</si>
  <si>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</si>
  <si>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</si>
  <si>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</si>
  <si>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</si>
  <si>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</si>
  <si>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</si>
  <si>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</si>
  <si>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</si>
  <si>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</si>
  <si>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</si>
  <si>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</si>
  <si>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</si>
  <si>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</si>
  <si>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</si>
  <si>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</si>
  <si>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</si>
  <si>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</si>
  <si>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</si>
  <si>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</si>
  <si>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</si>
  <si>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</si>
  <si>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</si>
  <si>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</si>
  <si>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</si>
  <si>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</si>
  <si>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</si>
  <si>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</si>
  <si>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</si>
  <si>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</si>
  <si>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</si>
  <si>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</si>
  <si>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</si>
  <si>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</si>
  <si>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</si>
  <si>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</si>
  <si>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</si>
  <si>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</si>
  <si>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</si>
  <si>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</si>
  <si>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</si>
  <si>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</si>
  <si>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</si>
  <si>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</si>
  <si>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</si>
  <si>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</si>
  <si>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</si>
  <si>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</si>
  <si>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</si>
  <si>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</si>
  <si>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</si>
  <si>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</si>
  <si>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</si>
  <si>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</si>
  <si>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</si>
  <si>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</si>
  <si>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</si>
  <si>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</si>
  <si>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</si>
  <si>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</si>
  <si>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</si>
  <si>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</si>
  <si>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</si>
  <si>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</si>
  <si>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</si>
  <si>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</si>
  <si>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</si>
  <si>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</si>
  <si>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</si>
  <si>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</si>
  <si>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</si>
  <si>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</si>
  <si>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</si>
  <si>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</si>
  <si>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</si>
  <si>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</si>
  <si>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</si>
  <si>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</si>
  <si>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</si>
  <si>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</si>
  <si>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</si>
  <si>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</si>
  <si>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</si>
  <si>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</si>
  <si>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</si>
  <si>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</si>
  <si>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</si>
  <si>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</si>
  <si>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</si>
  <si>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</si>
  <si>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</si>
  <si>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</si>
  <si>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</si>
  <si>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</si>
  <si>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</si>
  <si>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</si>
  <si>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</si>
  <si>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</si>
  <si>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</si>
  <si>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</si>
  <si>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</si>
  <si>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</si>
  <si>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</si>
  <si>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</si>
  <si>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</si>
  <si>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</si>
  <si>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</si>
  <si>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</si>
  <si>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</si>
  <si>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</si>
  <si>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</si>
  <si>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</si>
  <si>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</si>
  <si>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</si>
  <si>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</si>
  <si>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</si>
  <si>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</si>
  <si>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</si>
  <si>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</si>
  <si>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</si>
  <si>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</si>
  <si>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</si>
  <si>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</si>
  <si>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</si>
  <si>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</si>
  <si>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</si>
  <si>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</si>
  <si>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</si>
  <si>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</si>
  <si>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</si>
  <si>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</si>
  <si>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</si>
  <si>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</si>
  <si>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</si>
  <si>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</si>
  <si>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</si>
  <si>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</si>
  <si>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</si>
  <si>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</si>
  <si>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</si>
  <si>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</si>
  <si>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</si>
  <si>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</si>
  <si>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</si>
  <si>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</si>
  <si>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</si>
  <si>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</si>
  <si>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</si>
  <si>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</si>
  <si>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</si>
  <si>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</si>
  <si>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</si>
  <si>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</si>
  <si>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</si>
  <si>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</si>
  <si>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</si>
  <si>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</si>
  <si>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</si>
  <si>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</si>
  <si>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</si>
  <si>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</si>
  <si>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</si>
  <si>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</si>
  <si>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</si>
  <si>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</si>
  <si>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</si>
  <si>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</si>
  <si>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</si>
  <si>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</si>
  <si>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</si>
  <si>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</si>
  <si>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</si>
  <si>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</si>
  <si>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</si>
  <si>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</si>
  <si>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</si>
  <si>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</si>
  <si>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</si>
  <si>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</si>
  <si>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</si>
  <si>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</si>
  <si>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</si>
  <si>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</si>
  <si>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</si>
  <si>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</si>
  <si>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</si>
  <si>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</si>
  <si>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</si>
  <si>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</si>
  <si>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</si>
  <si>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</si>
  <si>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</si>
  <si>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</si>
  <si>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</si>
  <si>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</si>
  <si>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</si>
  <si>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</si>
  <si>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</si>
  <si>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</si>
  <si>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</si>
  <si>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</si>
  <si>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</si>
  <si>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</si>
  <si>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</si>
  <si>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</si>
  <si>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</si>
  <si>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</si>
  <si>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</si>
  <si>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</si>
  <si>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</si>
  <si>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</si>
  <si>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</si>
  <si>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</si>
  <si>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</si>
  <si>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</si>
  <si>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</si>
  <si>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</si>
  <si>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</si>
  <si>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</si>
  <si>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</si>
  <si>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</si>
  <si>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</si>
  <si>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</si>
  <si>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</si>
  <si>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</si>
  <si>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</si>
  <si>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</si>
  <si>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</si>
  <si>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</si>
  <si>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</si>
  <si>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</si>
  <si>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</si>
  <si>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</si>
  <si>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</si>
  <si>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</si>
  <si>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</si>
  <si>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</si>
  <si>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</si>
  <si>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</si>
  <si>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</si>
  <si>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</si>
  <si>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</si>
  <si>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</si>
  <si>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</si>
  <si>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</si>
  <si>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</si>
  <si>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</si>
  <si>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</si>
  <si>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</si>
  <si>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</si>
  <si>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</si>
  <si>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</si>
  <si>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</si>
  <si>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</si>
  <si>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</si>
  <si>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</si>
  <si>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</si>
  <si>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</si>
  <si>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</si>
  <si>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</si>
  <si>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</si>
  <si>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</si>
  <si>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</si>
  <si>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</si>
  <si>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</si>
  <si>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</si>
  <si>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</si>
  <si>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</si>
  <si>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</si>
  <si>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</si>
  <si>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</si>
  <si>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</si>
  <si>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</si>
  <si>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</si>
  <si>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</si>
  <si>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</si>
  <si>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</si>
  <si>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</si>
  <si>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</si>
  <si>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</si>
  <si>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</si>
  <si>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</si>
  <si>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</si>
  <si>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</si>
  <si>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</si>
  <si>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</si>
  <si>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</si>
  <si>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</si>
  <si>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</si>
  <si>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</si>
  <si>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</si>
  <si>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</si>
  <si>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</si>
  <si>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</si>
  <si>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</si>
  <si>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</si>
  <si>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</si>
  <si>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</si>
  <si>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</si>
  <si>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</si>
  <si>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</si>
  <si>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</si>
  <si>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</si>
  <si>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</si>
  <si>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</si>
  <si>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</si>
  <si>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</si>
  <si>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</si>
  <si>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</si>
  <si>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</si>
  <si>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</si>
  <si>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</si>
  <si>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</si>
  <si>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</si>
  <si>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</si>
  <si>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</si>
  <si>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</si>
  <si>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</si>
  <si>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</si>
  <si>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</si>
  <si>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</si>
  <si>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</si>
  <si>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</si>
  <si>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</si>
  <si>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</si>
  <si>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</si>
  <si>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</si>
  <si>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</si>
  <si>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</si>
  <si>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</si>
  <si>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</si>
  <si>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</si>
  <si>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</si>
  <si>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</si>
  <si>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</si>
  <si>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</si>
  <si>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</si>
  <si>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</si>
  <si>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</si>
  <si>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</si>
  <si>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</si>
  <si>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</si>
  <si>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</si>
  <si>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</si>
  <si>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</si>
  <si>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</si>
  <si>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</si>
  <si>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</si>
  <si>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</si>
  <si>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</si>
  <si>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</si>
  <si>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</si>
  <si>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</si>
  <si>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</si>
  <si>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</si>
  <si>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</si>
  <si>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</si>
  <si>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</si>
  <si>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</si>
  <si>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</si>
  <si>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</si>
  <si>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</si>
  <si>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</si>
  <si>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</si>
  <si>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</si>
  <si>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</si>
  <si>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</si>
  <si>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</si>
  <si>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</si>
  <si>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</si>
  <si>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</si>
  <si>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</si>
  <si>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</si>
  <si>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</si>
  <si>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</si>
  <si>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</si>
  <si>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</si>
  <si>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</si>
  <si>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</si>
  <si>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</si>
  <si>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</si>
  <si>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</si>
  <si>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</si>
  <si>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</si>
  <si>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</si>
  <si>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</si>
  <si>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</si>
  <si>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</si>
  <si>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</si>
  <si>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</si>
  <si>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</si>
  <si>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</si>
  <si>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</si>
  <si>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</si>
  <si>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</si>
  <si>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</si>
  <si>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</si>
  <si>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</si>
  <si>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</si>
  <si>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</si>
  <si>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</si>
  <si>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</si>
  <si>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</si>
  <si>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</si>
  <si>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</si>
  <si>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</si>
  <si>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</si>
  <si>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</si>
  <si>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</si>
  <si>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</si>
  <si>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</si>
  <si>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</si>
  <si>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</si>
  <si>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</si>
  <si>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</si>
  <si>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</si>
  <si>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</si>
  <si>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</si>
  <si>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</si>
  <si>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</si>
  <si>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</si>
  <si>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</si>
  <si>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</si>
  <si>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</si>
  <si>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</si>
  <si>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</si>
  <si>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</si>
  <si>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</si>
  <si>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</si>
  <si>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</si>
  <si>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</si>
  <si>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</si>
  <si>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</si>
  <si>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</si>
  <si>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</si>
  <si>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</si>
  <si>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</si>
  <si>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</si>
  <si>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</si>
  <si>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</si>
  <si>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</si>
  <si>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</si>
  <si>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</si>
  <si>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</si>
  <si>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</si>
  <si>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</si>
  <si>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</si>
  <si>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</si>
  <si>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</si>
  <si>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</si>
  <si>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</si>
  <si>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</si>
  <si>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</si>
  <si>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</si>
  <si>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</si>
  <si>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</si>
  <si>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</si>
  <si>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</si>
  <si>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</si>
  <si>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</si>
  <si>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</si>
  <si>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</si>
  <si>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</si>
  <si>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</si>
  <si>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</si>
  <si>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</si>
  <si>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</si>
  <si>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</si>
  <si>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</si>
  <si>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</si>
  <si>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</si>
  <si>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</si>
  <si>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</si>
  <si>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</si>
  <si>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</si>
  <si>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</si>
  <si>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</si>
  <si>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</si>
  <si>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</si>
  <si>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</si>
  <si>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</si>
  <si>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</si>
  <si>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</si>
  <si>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</si>
  <si>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</si>
  <si>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</si>
  <si>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</si>
  <si>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</si>
  <si>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</si>
  <si>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</si>
  <si>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</si>
  <si>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</si>
  <si>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</si>
  <si>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</si>
  <si>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</si>
  <si>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</si>
  <si>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</si>
  <si>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</si>
  <si>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</si>
  <si>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</si>
  <si>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</si>
  <si>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</si>
  <si>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</si>
  <si>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</si>
  <si>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</si>
  <si>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</si>
  <si>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</si>
  <si>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</si>
  <si>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</si>
  <si>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</si>
  <si>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</si>
  <si>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</si>
  <si>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</si>
  <si>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</si>
  <si>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</si>
  <si>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</si>
  <si>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</si>
  <si>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</si>
  <si>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</si>
  <si>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</si>
  <si>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</si>
  <si>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</si>
  <si>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</si>
  <si>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</si>
  <si>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</si>
  <si>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</si>
  <si>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</si>
  <si>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</si>
  <si>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</si>
  <si>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</si>
  <si>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</si>
  <si>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</si>
  <si>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</si>
  <si>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</si>
  <si>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</si>
  <si>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</si>
  <si>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</si>
  <si>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</si>
  <si>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</si>
  <si>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</si>
  <si>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</si>
  <si>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</si>
  <si>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</si>
  <si>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</si>
  <si>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</si>
  <si>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</si>
  <si>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</si>
  <si>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</si>
  <si>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</si>
  <si>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</si>
  <si>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</si>
  <si>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</si>
  <si>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</si>
  <si>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</si>
  <si>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</si>
  <si>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</si>
  <si>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</si>
  <si>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</si>
  <si>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</si>
  <si>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</si>
  <si>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</si>
  <si>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</si>
  <si>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</si>
  <si>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</si>
  <si>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</si>
  <si>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</si>
  <si>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</si>
  <si>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</si>
  <si>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</si>
  <si>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</si>
  <si>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</si>
  <si>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</si>
  <si>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</si>
  <si>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</si>
  <si>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</si>
  <si>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</si>
  <si>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</si>
  <si>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</si>
  <si>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</si>
  <si>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</si>
  <si>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</si>
  <si>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</si>
  <si>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</si>
  <si>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</si>
  <si>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</si>
  <si>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</si>
  <si>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</si>
  <si>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</si>
  <si>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</si>
  <si>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</si>
  <si>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</si>
  <si>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</si>
  <si>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</si>
  <si>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</si>
  <si>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</si>
  <si>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</si>
  <si>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</si>
  <si>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</si>
  <si>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</si>
  <si>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</si>
  <si>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</si>
  <si>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</si>
  <si>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</si>
  <si>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</si>
  <si>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</si>
  <si>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</si>
  <si>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</si>
  <si>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</si>
  <si>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</si>
  <si>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</si>
  <si>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</si>
  <si>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</si>
  <si>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</si>
  <si>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</si>
  <si>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</si>
  <si>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</si>
  <si>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</si>
  <si>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</si>
  <si>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</si>
  <si>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</si>
  <si>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</si>
  <si>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</si>
  <si>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</si>
  <si>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</si>
  <si>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</si>
  <si>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</si>
  <si>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</si>
  <si>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</si>
  <si>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</si>
  <si>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</si>
  <si>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</si>
  <si>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</si>
  <si>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</si>
  <si>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</si>
  <si>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</si>
  <si>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</si>
  <si>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</si>
  <si>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</si>
  <si>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</si>
  <si>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</si>
  <si>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</si>
  <si>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</si>
  <si>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</si>
  <si>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</si>
  <si>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</si>
  <si>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</si>
  <si>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</si>
  <si>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</si>
  <si>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</si>
  <si>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</si>
  <si>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</si>
  <si>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</si>
  <si>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</si>
  <si>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</si>
  <si>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</si>
  <si>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</si>
  <si>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</si>
  <si>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</si>
  <si>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</si>
  <si>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</si>
  <si>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</si>
  <si>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</si>
  <si>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</si>
  <si>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</si>
  <si>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</si>
  <si>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</si>
  <si>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</si>
  <si>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</si>
  <si>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</si>
  <si>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</si>
  <si>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</si>
  <si>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</si>
  <si>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</si>
  <si>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</si>
  <si>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</si>
  <si>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</si>
  <si>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</si>
  <si>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</si>
  <si>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</si>
  <si>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</si>
  <si>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</si>
  <si>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</si>
  <si>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</si>
  <si>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</si>
  <si>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</si>
  <si>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</si>
  <si>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</si>
  <si>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</si>
  <si>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</si>
  <si>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</si>
  <si>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</si>
  <si>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</si>
  <si>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</si>
  <si>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</si>
  <si>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</si>
  <si>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</si>
  <si>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</si>
  <si>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</si>
  <si>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</si>
  <si>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</si>
  <si>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</si>
  <si>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</si>
  <si>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</si>
  <si>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</si>
  <si>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</si>
  <si>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</si>
  <si>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</si>
  <si>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</si>
  <si>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</si>
  <si>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</si>
  <si>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</si>
  <si>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</si>
  <si>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</si>
  <si>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</si>
  <si>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</si>
  <si>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</si>
  <si>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</si>
  <si>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</si>
  <si>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</si>
  <si>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</si>
  <si>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</si>
  <si>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</si>
  <si>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</si>
  <si>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</si>
  <si>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</si>
  <si>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</si>
  <si>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</si>
  <si>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</si>
  <si>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</si>
  <si>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</si>
  <si>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</si>
  <si>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</si>
  <si>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</si>
  <si>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</si>
  <si>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</si>
  <si>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</si>
  <si>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</si>
  <si>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</si>
  <si>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</si>
  <si>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</si>
  <si>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</si>
  <si>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</si>
  <si>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</si>
  <si>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</si>
  <si>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</si>
  <si>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</si>
  <si>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</si>
  <si>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</si>
  <si>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</si>
  <si>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</si>
  <si>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</si>
  <si>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</si>
  <si>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</si>
  <si>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</si>
  <si>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</si>
  <si>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</si>
  <si>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</si>
  <si>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</si>
  <si>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</si>
  <si>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</si>
  <si>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</si>
  <si>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</si>
  <si>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</si>
  <si>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</si>
  <si>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</si>
  <si>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</si>
  <si>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</si>
  <si>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</si>
  <si>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</si>
  <si>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</si>
  <si>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</si>
  <si>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</si>
  <si>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</si>
  <si>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</si>
  <si>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</si>
  <si>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</si>
  <si>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</si>
  <si>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</si>
  <si>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</si>
  <si>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</si>
  <si>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</si>
  <si>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</si>
  <si>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</si>
  <si>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</si>
  <si>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</si>
  <si>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</si>
  <si>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</si>
  <si>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</si>
  <si>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</si>
  <si>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</si>
  <si>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</si>
  <si>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</si>
  <si>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</si>
  <si>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</si>
  <si>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</si>
  <si>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</si>
  <si>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</si>
  <si>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</si>
  <si>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</si>
  <si>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</si>
  <si>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</si>
  <si>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</si>
  <si>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</si>
  <si>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</si>
  <si>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</si>
  <si>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</si>
  <si>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</si>
  <si>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</si>
  <si>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</si>
  <si>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</si>
  <si>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</si>
  <si>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</si>
  <si>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</si>
  <si>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</si>
  <si>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</si>
  <si>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</si>
  <si>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</si>
  <si>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</si>
  <si>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</si>
  <si>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</si>
  <si>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</si>
  <si>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</si>
  <si>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</si>
  <si>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</si>
  <si>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</si>
  <si>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</si>
  <si>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</si>
  <si>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</si>
  <si>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</si>
  <si>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</si>
  <si>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</si>
  <si>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</si>
  <si>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</si>
  <si>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</si>
  <si>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</si>
  <si>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</si>
  <si>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</si>
  <si>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</si>
  <si>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</si>
  <si>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</si>
  <si>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</si>
  <si>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</si>
  <si>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</si>
  <si>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</si>
  <si>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</si>
  <si>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</si>
  <si>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</si>
  <si>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</si>
  <si>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</si>
  <si>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</si>
  <si>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</si>
  <si>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</si>
  <si>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</si>
  <si>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</si>
  <si>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</si>
  <si>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</si>
  <si>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</si>
  <si>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</si>
  <si>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</si>
  <si>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</si>
  <si>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</si>
  <si>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</si>
  <si>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</si>
  <si>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</si>
  <si>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</si>
  <si>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</si>
  <si>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</si>
  <si>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</si>
  <si>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</si>
  <si>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</si>
  <si>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</si>
  <si>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</si>
  <si>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</si>
  <si>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</si>
  <si>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</si>
  <si>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</si>
  <si>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</si>
  <si>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</si>
  <si>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</si>
  <si>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</si>
  <si>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</si>
  <si>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</si>
  <si>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</si>
  <si>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</si>
  <si>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</si>
  <si>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</si>
  <si>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</si>
  <si>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</si>
  <si>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</si>
  <si>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</si>
  <si>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</si>
  <si>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</si>
  <si>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</si>
  <si>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</si>
  <si>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</si>
  <si>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</si>
  <si>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</si>
  <si>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</si>
  <si>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</si>
  <si>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</si>
  <si>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</si>
  <si>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</si>
  <si>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</si>
  <si>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</si>
  <si>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</si>
  <si>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</si>
  <si>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</si>
  <si>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</si>
  <si>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</si>
  <si>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</si>
  <si>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</si>
  <si>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</si>
  <si>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</si>
  <si>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</si>
  <si>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</si>
  <si>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</si>
  <si>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</si>
  <si>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</si>
  <si>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</si>
  <si>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</si>
  <si>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</si>
  <si>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</si>
  <si>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</si>
  <si>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</si>
  <si>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</si>
  <si>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</si>
  <si>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</si>
  <si>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</si>
  <si>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</si>
  <si>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</si>
  <si>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</si>
  <si>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</si>
  <si>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</si>
  <si>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</si>
  <si>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</si>
  <si>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</si>
  <si>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</si>
  <si>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</si>
  <si>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</si>
  <si>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</si>
  <si>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</si>
  <si>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</si>
  <si>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</si>
  <si>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</si>
  <si>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</si>
  <si>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</si>
  <si>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</si>
  <si>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</si>
  <si>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</si>
  <si>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</si>
  <si>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</si>
  <si>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</si>
  <si>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</si>
  <si>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</si>
  <si>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</si>
  <si>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</si>
  <si>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</si>
  <si>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</si>
  <si>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</si>
  <si>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</si>
  <si>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</si>
  <si>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</si>
  <si>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</si>
  <si>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</si>
  <si>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</si>
  <si>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</si>
  <si>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</si>
  <si>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</si>
  <si>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</si>
  <si>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</si>
  <si>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</si>
  <si>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</si>
  <si>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</si>
  <si>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</si>
  <si>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</si>
  <si>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</si>
  <si>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</si>
  <si>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</si>
  <si>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</si>
  <si>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</si>
  <si>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</si>
  <si>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</si>
  <si>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</si>
  <si>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</si>
  <si>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</si>
  <si>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</si>
  <si>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</si>
  <si>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</si>
  <si>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</si>
  <si>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</si>
  <si>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</si>
  <si>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</si>
  <si>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</si>
  <si>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</si>
  <si>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</si>
  <si>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</si>
  <si>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</si>
  <si>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</si>
  <si>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</si>
  <si>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</si>
  <si>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</si>
  <si>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</si>
  <si>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</si>
  <si>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</si>
  <si>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</si>
  <si>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</si>
  <si>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</si>
  <si>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</si>
  <si>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</si>
  <si>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</si>
  <si>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</si>
  <si>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</si>
  <si>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</si>
  <si>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</si>
  <si>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</si>
  <si>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</si>
  <si>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</si>
  <si>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</si>
  <si>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</si>
  <si>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</si>
  <si>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</si>
  <si>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</si>
  <si>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</si>
  <si>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</si>
  <si>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</si>
  <si>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</si>
  <si>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</si>
  <si>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</si>
  <si>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</si>
  <si>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</si>
  <si>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</si>
  <si>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</si>
  <si>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</si>
  <si>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</si>
  <si>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</si>
  <si>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</si>
  <si>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</si>
  <si>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</si>
  <si>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</si>
  <si>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</si>
  <si>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</si>
  <si>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</si>
  <si>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</si>
  <si>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</si>
  <si>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</si>
  <si>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</si>
  <si>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</si>
  <si>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</si>
  <si>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</si>
  <si>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</si>
  <si>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</si>
  <si>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</si>
  <si>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</si>
  <si>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</si>
  <si>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</si>
  <si>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</si>
  <si>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</si>
  <si>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</si>
  <si>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</si>
  <si>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</si>
  <si>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</si>
  <si>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</si>
  <si>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</si>
  <si>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</si>
  <si>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</si>
  <si>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</si>
  <si>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</si>
  <si>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</si>
  <si>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</si>
  <si>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</si>
  <si>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</si>
  <si>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</si>
  <si>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</si>
  <si>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</si>
  <si>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</si>
  <si>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</si>
  <si>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</si>
  <si>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</si>
  <si>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</si>
  <si>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</si>
  <si>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</si>
  <si>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</si>
  <si>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</si>
  <si>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</si>
  <si>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</si>
  <si>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</si>
  <si>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</si>
  <si>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</si>
  <si>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</si>
  <si>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</si>
  <si>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</si>
  <si>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</si>
  <si>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</si>
  <si>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</si>
  <si>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</si>
  <si>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</si>
  <si>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</si>
  <si>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</si>
  <si>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</si>
  <si>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</si>
  <si>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</si>
  <si>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</si>
  <si>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</si>
  <si>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</si>
  <si>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</si>
  <si>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</si>
  <si>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</si>
  <si>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</si>
  <si>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</si>
  <si>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</si>
  <si>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</si>
  <si>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</si>
  <si>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</si>
  <si>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</si>
  <si>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</si>
  <si>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</si>
  <si>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</si>
  <si>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</si>
  <si>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</si>
  <si>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</si>
  <si>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</si>
  <si>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</si>
  <si>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</si>
  <si>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</si>
  <si>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</si>
  <si>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</si>
  <si>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</si>
  <si>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</si>
  <si>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</si>
  <si>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</si>
  <si>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</si>
  <si>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</si>
  <si>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</si>
  <si>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</si>
  <si>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</si>
  <si>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</si>
  <si>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</si>
  <si>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</si>
  <si>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</si>
  <si>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</si>
  <si>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</si>
  <si>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</si>
  <si>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</si>
  <si>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</si>
  <si>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</si>
  <si>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</si>
  <si>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</si>
  <si>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</si>
  <si>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</si>
  <si>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</si>
  <si>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</si>
  <si>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</si>
  <si>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</si>
  <si>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</si>
  <si>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</si>
  <si>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</si>
  <si>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</si>
  <si>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</si>
  <si>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</si>
  <si>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</si>
  <si>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</si>
  <si>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</si>
  <si>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</si>
  <si>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</si>
  <si>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</si>
  <si>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</si>
  <si>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</si>
  <si>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</si>
  <si>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</si>
  <si>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</si>
  <si>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</si>
  <si>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</si>
  <si>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</si>
  <si>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</si>
  <si>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</si>
  <si>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</si>
  <si>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</si>
  <si>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</si>
  <si>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</si>
  <si>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</si>
  <si>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</si>
  <si>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</si>
  <si>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</si>
  <si>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</si>
  <si>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</si>
  <si>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</si>
  <si>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</si>
  <si>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</si>
  <si>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</si>
  <si>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</si>
  <si>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</si>
  <si>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</si>
  <si>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</si>
  <si>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</si>
  <si>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</si>
  <si>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</si>
  <si>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</si>
  <si>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</si>
  <si>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</si>
  <si>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</si>
  <si>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</si>
  <si>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</si>
  <si>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</si>
  <si>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</si>
  <si>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</si>
  <si>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</si>
  <si>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</si>
  <si>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</si>
  <si>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</si>
  <si>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</si>
  <si>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</si>
  <si>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</si>
  <si>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</si>
  <si>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</si>
  <si>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</si>
  <si>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</si>
  <si>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</si>
  <si>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</si>
  <si>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</si>
  <si>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</si>
  <si>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</si>
  <si>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</si>
  <si>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</si>
  <si>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</si>
  <si>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</si>
  <si>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</si>
  <si>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</si>
  <si>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</si>
  <si>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</si>
  <si>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</si>
  <si>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</si>
  <si>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</si>
  <si>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</si>
  <si>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</si>
  <si>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</si>
  <si>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</si>
  <si>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</si>
  <si>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</si>
  <si>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</si>
  <si>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</si>
  <si>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</si>
  <si>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</si>
  <si>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</si>
  <si>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</si>
  <si>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</si>
  <si>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</si>
  <si>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</si>
  <si>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</si>
  <si>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</si>
  <si>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</si>
  <si>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</si>
  <si>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</si>
  <si>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</si>
  <si>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</si>
  <si>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</si>
  <si>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</si>
  <si>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</si>
  <si>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</si>
  <si>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</si>
  <si>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</si>
  <si>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</si>
  <si>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</si>
  <si>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</si>
  <si>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</si>
  <si>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</si>
  <si>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</si>
  <si>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</si>
  <si>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</si>
  <si>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</si>
  <si>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</si>
  <si>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</si>
  <si>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</si>
  <si>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</si>
  <si>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</si>
  <si>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</si>
  <si>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</si>
  <si>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</si>
  <si>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</si>
  <si>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</si>
  <si>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</si>
  <si>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</si>
  <si>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</si>
  <si>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</si>
  <si>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</si>
  <si>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</si>
  <si>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</si>
  <si>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</si>
  <si>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</si>
  <si>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</si>
  <si>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</si>
  <si>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</si>
  <si>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</si>
  <si>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</si>
  <si>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</si>
  <si>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</si>
  <si>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</si>
  <si>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</si>
  <si>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</si>
  <si>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</si>
  <si>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</si>
  <si>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</si>
  <si>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</si>
  <si>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</si>
  <si>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</si>
  <si>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</si>
  <si>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</si>
  <si>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</si>
  <si>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</si>
  <si>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</si>
  <si>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</si>
  <si>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</si>
  <si>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</si>
  <si>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</si>
  <si>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</si>
  <si>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</si>
  <si>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</si>
  <si>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</si>
  <si>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</si>
  <si>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</si>
  <si>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</si>
  <si>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</si>
  <si>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</si>
  <si>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</si>
  <si>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</si>
  <si>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</si>
  <si>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</si>
  <si>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</si>
  <si>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</si>
  <si>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</si>
  <si>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</si>
  <si>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</si>
  <si>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</si>
  <si>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</si>
  <si>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</si>
  <si>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</si>
  <si>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</si>
  <si>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</si>
  <si>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</si>
  <si>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</si>
  <si>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</si>
  <si>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</si>
  <si>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</si>
  <si>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</si>
  <si>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</si>
  <si>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</si>
  <si>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</si>
  <si>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</si>
  <si>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</si>
  <si>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</si>
  <si>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</si>
  <si>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</si>
  <si>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</si>
  <si>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</si>
  <si>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</si>
  <si>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</si>
  <si>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</si>
  <si>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</si>
  <si>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</si>
  <si>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</si>
  <si>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</si>
  <si>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</si>
  <si>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</si>
  <si>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</si>
  <si>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</si>
  <si>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</si>
  <si>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</si>
  <si>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</si>
  <si>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</si>
  <si>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</si>
  <si>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</si>
  <si>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</si>
  <si>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</si>
  <si>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</si>
  <si>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</si>
  <si>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</si>
  <si>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</si>
  <si>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</si>
  <si>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</si>
  <si>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</si>
  <si>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</si>
  <si>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</si>
  <si>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</si>
  <si>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</si>
  <si>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</si>
  <si>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</si>
  <si>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</si>
  <si>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</si>
  <si>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</si>
  <si>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</si>
  <si>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</si>
  <si>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</si>
  <si>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</si>
  <si>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</si>
  <si>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</si>
  <si>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</si>
  <si>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</si>
  <si>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</si>
  <si>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</si>
  <si>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</si>
  <si>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</si>
  <si>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</si>
  <si>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</si>
  <si>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</si>
  <si>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</si>
  <si>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</si>
  <si>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</si>
  <si>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</si>
  <si>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</si>
  <si>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</si>
  <si>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</si>
  <si>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</si>
  <si>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</si>
  <si>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</si>
  <si>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</si>
  <si>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</si>
  <si>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</si>
  <si>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</si>
  <si>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</si>
  <si>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</si>
  <si>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</si>
  <si>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</si>
  <si>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</si>
  <si>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</si>
  <si>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</si>
  <si>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</si>
  <si>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</si>
  <si>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</si>
  <si>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</si>
  <si>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</si>
  <si>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</si>
  <si>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</si>
  <si>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</si>
  <si>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</si>
  <si>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</si>
  <si>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</si>
  <si>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</si>
  <si>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</si>
  <si>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</si>
  <si>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</si>
  <si>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</si>
  <si>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</si>
  <si>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</si>
  <si>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</si>
  <si>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</si>
  <si>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</si>
  <si>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</si>
  <si>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</si>
  <si>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</si>
  <si>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</si>
  <si>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</si>
  <si>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</si>
  <si>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</si>
  <si>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</si>
  <si>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</si>
  <si>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</si>
  <si>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</si>
  <si>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</si>
  <si>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</si>
  <si>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</si>
  <si>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</si>
  <si>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</si>
  <si>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</si>
  <si>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</si>
  <si>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</si>
  <si>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</si>
  <si>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</si>
  <si>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</si>
  <si>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</si>
  <si>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</si>
  <si>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</si>
  <si>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</si>
  <si>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</si>
  <si>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</si>
  <si>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</si>
  <si>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</si>
  <si>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</si>
  <si>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</si>
  <si>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</si>
  <si>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</si>
  <si>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</si>
  <si>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</si>
  <si>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</si>
  <si>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</si>
  <si>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</si>
  <si>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</si>
  <si>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</si>
  <si>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</si>
  <si>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</si>
  <si>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</si>
  <si>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</si>
  <si>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</si>
  <si>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</si>
  <si>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</si>
  <si>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</si>
  <si>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</si>
  <si>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</si>
  <si>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</si>
  <si>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</si>
  <si>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</si>
  <si>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</si>
  <si>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</si>
  <si>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</si>
  <si>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</si>
  <si>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</si>
  <si>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</si>
  <si>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</si>
  <si>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</si>
  <si>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</si>
  <si>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</si>
  <si>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</si>
  <si>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</si>
  <si>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</si>
  <si>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</si>
  <si>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</si>
  <si>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</si>
  <si>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</si>
  <si>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</si>
  <si>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</si>
  <si>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</si>
  <si>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</si>
  <si>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</si>
  <si>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</si>
  <si>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</si>
  <si>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</si>
  <si>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</si>
  <si>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</si>
  <si>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</si>
  <si>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</si>
  <si>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</si>
  <si>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</si>
  <si>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</si>
  <si>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</si>
  <si>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</si>
  <si>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</si>
  <si>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</si>
  <si>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</si>
  <si>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</si>
  <si>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</si>
  <si>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</si>
  <si>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</si>
  <si>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</si>
  <si>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</si>
  <si>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</si>
  <si>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</si>
  <si>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</si>
  <si>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</si>
  <si>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</si>
  <si>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</si>
  <si>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</si>
  <si>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</si>
  <si>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</si>
  <si>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</si>
  <si>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</si>
  <si>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</si>
  <si>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</si>
  <si>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</si>
  <si>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</si>
  <si>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</si>
  <si>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</si>
  <si>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</si>
  <si>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</si>
  <si>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</si>
  <si>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</si>
  <si>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</si>
  <si>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</si>
  <si>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</si>
  <si>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</si>
  <si>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</si>
  <si>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</si>
  <si>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</si>
  <si>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</si>
  <si>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</si>
  <si>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</si>
  <si>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</si>
  <si>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</si>
  <si>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</si>
  <si>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</si>
  <si>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</si>
  <si>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</si>
  <si>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</si>
  <si>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</si>
  <si>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</si>
  <si>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</si>
  <si>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</si>
  <si>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</si>
  <si>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</si>
  <si>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</si>
  <si>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</si>
  <si>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</si>
  <si>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</si>
  <si>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</si>
  <si>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</si>
  <si>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</si>
  <si>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</si>
  <si>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</si>
  <si>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</si>
  <si>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</si>
  <si>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</si>
  <si>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</si>
  <si>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</si>
  <si>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</si>
  <si>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</si>
  <si>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</si>
  <si>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</si>
  <si>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</si>
  <si>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</si>
  <si>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</si>
  <si>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</si>
  <si>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</si>
  <si>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</si>
  <si>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</si>
  <si>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</si>
  <si>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</si>
  <si>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</si>
  <si>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</si>
  <si>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</si>
  <si>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</si>
  <si>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</si>
  <si>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</si>
  <si>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</si>
  <si>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</si>
  <si>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</si>
  <si>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</si>
  <si>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</si>
  <si>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</si>
  <si>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</si>
  <si>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</si>
  <si>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</si>
  <si>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</si>
  <si>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</si>
  <si>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</si>
  <si>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</si>
  <si>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</si>
  <si>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</si>
  <si>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</si>
  <si>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</si>
  <si>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</si>
  <si>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</si>
  <si>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</si>
  <si>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</si>
  <si>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</si>
  <si>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</si>
  <si>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</si>
  <si>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</si>
  <si>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</si>
  <si>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</si>
  <si>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</si>
  <si>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</si>
  <si>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</si>
  <si>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</si>
  <si>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</si>
  <si>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</si>
  <si>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</si>
  <si>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</si>
  <si>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</si>
  <si>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</si>
  <si>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</si>
  <si>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</si>
  <si>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</si>
  <si>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</si>
  <si>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</si>
  <si>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</si>
  <si>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</si>
  <si>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</si>
  <si>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</si>
  <si>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</si>
  <si>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</si>
  <si>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</si>
  <si>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</si>
  <si>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</si>
  <si>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</si>
  <si>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</si>
  <si>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</si>
  <si>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</si>
  <si>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</si>
  <si>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</si>
  <si>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</si>
  <si>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</si>
  <si>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</si>
  <si>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</si>
  <si>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</si>
  <si>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</si>
  <si>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</si>
  <si>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</si>
  <si>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</si>
  <si>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</si>
  <si>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</si>
  <si>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</si>
  <si>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</si>
  <si>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</si>
  <si>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</si>
  <si>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</si>
  <si>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</si>
  <si>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</si>
  <si>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</si>
  <si>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</si>
  <si>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</si>
  <si>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</si>
  <si>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</si>
  <si>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</si>
  <si>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</si>
  <si>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</si>
  <si>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</si>
  <si>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</si>
  <si>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</si>
  <si>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</si>
  <si>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</si>
  <si>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</si>
  <si>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</si>
  <si>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</si>
  <si>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</si>
  <si>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</si>
  <si>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</si>
  <si>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</si>
  <si>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</si>
  <si>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</si>
  <si>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</si>
  <si>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</si>
  <si>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</si>
  <si>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</si>
  <si>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</si>
  <si>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</si>
  <si>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</si>
  <si>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</si>
  <si>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</si>
  <si>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</si>
  <si>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</si>
  <si>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</si>
  <si>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</si>
  <si>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</si>
  <si>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</si>
  <si>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</si>
  <si>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</si>
  <si>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</si>
  <si>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</si>
  <si>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</si>
  <si>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</si>
  <si>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</si>
  <si>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</si>
  <si>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</si>
  <si>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</si>
  <si>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</si>
  <si>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</si>
  <si>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</si>
  <si>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</si>
  <si>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</si>
  <si>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</si>
  <si>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</si>
  <si>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</si>
  <si>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</si>
  <si>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</si>
  <si>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</si>
  <si>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</si>
  <si>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</si>
  <si>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</si>
  <si>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</si>
  <si>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</si>
  <si>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</si>
  <si>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</si>
  <si>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</si>
  <si>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</si>
  <si>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</si>
  <si>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</si>
  <si>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</si>
  <si>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</si>
  <si>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</si>
  <si>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</si>
  <si>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</si>
  <si>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</si>
  <si>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</si>
  <si>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</si>
  <si>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</si>
  <si>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</si>
  <si>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</si>
  <si>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</si>
  <si>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</si>
  <si>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</si>
  <si>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</si>
  <si>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</si>
  <si>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</si>
  <si>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</si>
  <si>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</si>
  <si>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</si>
  <si>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</si>
  <si>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</si>
  <si>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</si>
  <si>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</si>
  <si>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</si>
  <si>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</si>
  <si>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</si>
  <si>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</si>
  <si>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</si>
  <si>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</si>
  <si>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</si>
  <si>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</si>
  <si>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</si>
  <si>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</si>
  <si>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</si>
  <si>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</si>
  <si>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</si>
  <si>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</si>
  <si>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</si>
  <si>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</si>
  <si>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</si>
  <si>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</si>
  <si>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</si>
  <si>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</si>
  <si>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</si>
  <si>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</si>
  <si>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</si>
  <si>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</si>
  <si>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</si>
  <si>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</si>
  <si>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</si>
  <si>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</si>
  <si>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</si>
  <si>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</si>
  <si>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</si>
  <si>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</si>
  <si>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</si>
  <si>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</si>
  <si>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</si>
  <si>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</si>
  <si>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</si>
  <si>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</si>
  <si>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</si>
  <si>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</si>
  <si>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</si>
  <si>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</si>
  <si>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</si>
  <si>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</si>
  <si>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</si>
  <si>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</si>
  <si>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</si>
  <si>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</si>
  <si>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</si>
  <si>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</si>
  <si>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</si>
  <si>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</si>
  <si>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</si>
  <si>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</si>
  <si>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</si>
  <si>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</si>
  <si>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</si>
  <si>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</si>
  <si>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</si>
  <si>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</si>
  <si>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</si>
  <si>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</si>
  <si>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</si>
  <si>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</si>
  <si>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</si>
  <si>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</si>
  <si>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</si>
  <si>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</si>
  <si>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</si>
  <si>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</si>
  <si>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</si>
  <si>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</si>
  <si>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</si>
  <si>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</si>
  <si>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</si>
  <si>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</si>
  <si>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</si>
  <si>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</si>
  <si>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</si>
  <si>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</si>
  <si>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</si>
  <si>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</si>
  <si>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</si>
  <si>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</si>
  <si>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</si>
  <si>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</si>
  <si>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</si>
  <si>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</si>
  <si>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</si>
  <si>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</si>
  <si>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</si>
  <si>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</si>
  <si>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</si>
  <si>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</si>
  <si>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</si>
  <si>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</si>
  <si>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</si>
  <si>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</si>
  <si>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</si>
  <si>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</si>
  <si>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</si>
  <si>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</si>
  <si>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</si>
  <si>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</si>
  <si>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</si>
  <si>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</si>
  <si>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</si>
  <si>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</si>
  <si>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</si>
  <si>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</si>
  <si>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</si>
  <si>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</si>
  <si>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</si>
  <si>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</si>
  <si>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</si>
  <si>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</si>
  <si>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</si>
  <si>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</si>
  <si>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</si>
  <si>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</si>
  <si>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</si>
  <si>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</si>
  <si>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</si>
  <si>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</si>
  <si>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</si>
  <si>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</si>
  <si>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</si>
  <si>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</si>
  <si>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</si>
  <si>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</si>
  <si>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</si>
  <si>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</si>
  <si>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</si>
  <si>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</si>
  <si>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</si>
  <si>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</si>
  <si>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</si>
  <si>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</si>
  <si>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</si>
  <si>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</si>
  <si>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</si>
  <si>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</si>
  <si>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</si>
  <si>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</si>
  <si>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</si>
  <si>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</si>
  <si>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</si>
  <si>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</si>
  <si>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</si>
  <si>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</si>
  <si>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</si>
  <si>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</si>
  <si>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</si>
  <si>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</si>
  <si>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</si>
  <si>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</si>
  <si>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</si>
  <si>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</si>
  <si>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</si>
  <si>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</si>
  <si>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</si>
  <si>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</si>
  <si>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</si>
  <si>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</si>
  <si>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</si>
  <si>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</si>
  <si>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</si>
  <si>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</si>
  <si>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</si>
  <si>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</si>
  <si>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</si>
  <si>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</si>
  <si>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</si>
  <si>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</si>
  <si>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</si>
  <si>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</si>
  <si>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</si>
  <si>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</si>
  <si>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</si>
  <si>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</si>
  <si>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</si>
  <si>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</si>
  <si>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</si>
  <si>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</si>
  <si>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</si>
  <si>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</si>
  <si>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</si>
  <si>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</si>
  <si>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</si>
  <si>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</si>
  <si>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</si>
  <si>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</si>
  <si>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</si>
  <si>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</si>
  <si>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</si>
  <si>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</si>
  <si>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</si>
  <si>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</si>
  <si>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</si>
  <si>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</si>
  <si>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</si>
  <si>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</si>
  <si>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</si>
  <si>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</si>
  <si>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</si>
  <si>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</si>
  <si>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</si>
  <si>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</si>
  <si>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</si>
  <si>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</si>
  <si>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</si>
  <si>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</si>
  <si>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</si>
  <si>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</si>
  <si>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</si>
  <si>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</si>
  <si>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</si>
  <si>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</si>
  <si>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</si>
  <si>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</si>
  <si>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</si>
  <si>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</si>
  <si>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</si>
  <si>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</si>
  <si>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</si>
  <si>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</si>
  <si>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</si>
  <si>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</si>
  <si>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</si>
  <si>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</si>
  <si>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</si>
  <si>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</si>
  <si>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</si>
  <si>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</si>
  <si>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</si>
  <si>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</si>
  <si>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</si>
  <si>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</si>
  <si>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</si>
  <si>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</si>
  <si>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</si>
  <si>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</si>
  <si>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</si>
  <si>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</si>
  <si>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</si>
  <si>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</si>
  <si>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</si>
  <si>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</si>
  <si>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</si>
  <si>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</si>
  <si>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</si>
  <si>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</si>
  <si>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</si>
  <si>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</si>
  <si>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</si>
  <si>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</si>
  <si>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</si>
  <si>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</si>
  <si>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</si>
  <si>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</si>
  <si>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</si>
  <si>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</si>
  <si>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</si>
  <si>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</si>
  <si>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</si>
  <si>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</si>
  <si>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</si>
  <si>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</si>
  <si>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</si>
  <si>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</si>
  <si>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</si>
  <si>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</si>
  <si>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</si>
  <si>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</si>
  <si>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</si>
  <si>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</si>
  <si>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</si>
  <si>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</si>
  <si>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</si>
  <si>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</si>
  <si>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</si>
  <si>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</si>
  <si>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</si>
  <si>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</si>
  <si>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</si>
  <si>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</si>
  <si>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</si>
  <si>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</si>
  <si>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</si>
  <si>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</si>
  <si>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</si>
  <si>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</si>
  <si>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</si>
  <si>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</si>
  <si>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</si>
  <si>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</si>
  <si>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</si>
  <si>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</si>
  <si>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</si>
  <si>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</si>
  <si>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</si>
  <si>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</si>
  <si>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</si>
  <si>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</si>
  <si>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</si>
  <si>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</si>
  <si>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</si>
  <si>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</si>
  <si>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</si>
  <si>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</si>
  <si>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</si>
  <si>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</si>
  <si>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</si>
  <si>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</si>
  <si>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</si>
  <si>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</si>
  <si>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</si>
  <si>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</si>
  <si>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</si>
  <si>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</si>
  <si>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</si>
  <si>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</si>
  <si>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</si>
  <si>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</si>
  <si>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</si>
  <si>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</si>
  <si>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</si>
  <si>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</si>
  <si>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</si>
  <si>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</si>
  <si>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</si>
  <si>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</si>
  <si>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</si>
  <si>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</si>
  <si>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</si>
  <si>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</si>
  <si>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</si>
  <si>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</si>
  <si>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</si>
  <si>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</si>
  <si>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</si>
  <si>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</si>
  <si>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</si>
  <si>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</si>
  <si>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</si>
  <si>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</si>
  <si>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</si>
  <si>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</si>
  <si>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</si>
  <si>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</si>
  <si>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</si>
  <si>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</si>
  <si>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</si>
  <si>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</si>
  <si>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</si>
  <si>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</si>
  <si>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</si>
  <si>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</si>
  <si>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</si>
  <si>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</si>
  <si>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</si>
  <si>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</si>
  <si>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</si>
  <si>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</si>
  <si>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</si>
  <si>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</si>
  <si>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</si>
  <si>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</si>
  <si>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</si>
  <si>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</si>
  <si>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</si>
  <si>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</si>
  <si>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</si>
  <si>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</si>
  <si>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</si>
  <si>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</si>
  <si>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</si>
  <si>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</si>
  <si>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</si>
  <si>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</si>
  <si>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</si>
  <si>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</si>
  <si>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</si>
  <si>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</si>
  <si>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</si>
  <si>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</si>
  <si>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</si>
  <si>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</si>
  <si>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</si>
  <si>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</si>
  <si>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</si>
  <si>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</si>
  <si>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</si>
  <si>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</si>
  <si>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</si>
  <si>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</si>
  <si>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</si>
  <si>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</si>
  <si>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</si>
  <si>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</si>
  <si>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</si>
  <si>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</si>
  <si>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</si>
  <si>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</si>
  <si>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</si>
  <si>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</si>
  <si>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</si>
  <si>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</si>
  <si>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</si>
  <si>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</si>
  <si>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</si>
  <si>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</si>
  <si>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</si>
  <si>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</si>
  <si>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</si>
  <si>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</si>
  <si>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</si>
  <si>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</si>
  <si>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</si>
  <si>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</si>
  <si>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</si>
  <si>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</si>
  <si>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</si>
  <si>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</si>
  <si>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</si>
  <si>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</si>
  <si>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</si>
  <si>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</si>
  <si>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</si>
  <si>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</si>
  <si>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</si>
  <si>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</si>
  <si>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</si>
  <si>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</si>
  <si>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</si>
  <si>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</si>
  <si>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</si>
  <si>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</si>
  <si>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</si>
  <si>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</si>
  <si>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</si>
  <si>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</si>
  <si>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</si>
  <si>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</si>
  <si>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</si>
  <si>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</si>
  <si>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</si>
  <si>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</si>
  <si>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</si>
  <si>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</si>
  <si>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</si>
  <si>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</si>
  <si>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</si>
  <si>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</si>
  <si>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</si>
  <si>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</si>
  <si>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</si>
  <si>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</si>
  <si>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</si>
  <si>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</si>
  <si>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</si>
  <si>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</si>
  <si>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</si>
  <si>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</si>
  <si>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</si>
  <si>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</si>
  <si>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</si>
  <si>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</si>
  <si>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</si>
  <si>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</si>
  <si>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</si>
  <si>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</si>
  <si>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</si>
  <si>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</si>
  <si>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</si>
  <si>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</si>
  <si>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</si>
  <si>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</si>
  <si>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</si>
  <si>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</si>
  <si>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</si>
  <si>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</si>
  <si>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</si>
  <si>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</si>
  <si>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</si>
  <si>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</si>
  <si>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</si>
  <si>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</si>
  <si>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</si>
  <si>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</si>
  <si>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</si>
  <si>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</si>
  <si>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</si>
  <si>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</si>
  <si>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</si>
  <si>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</si>
  <si>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</si>
  <si>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</si>
  <si>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</si>
  <si>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</si>
  <si>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</si>
  <si>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</si>
  <si>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</si>
  <si>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</si>
  <si>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</si>
  <si>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</si>
  <si>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</si>
  <si>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</si>
  <si>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</si>
  <si>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</si>
  <si>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</si>
  <si>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</si>
  <si>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</si>
  <si>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</si>
  <si>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</si>
  <si>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</si>
  <si>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</si>
  <si>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</si>
  <si>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</si>
  <si>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</si>
  <si>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</si>
  <si>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</si>
  <si>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</si>
  <si>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</si>
  <si>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</si>
  <si>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</si>
  <si>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</si>
  <si>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</si>
  <si>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</si>
  <si>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</si>
  <si>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</si>
  <si>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</si>
  <si>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</si>
  <si>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</si>
  <si>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</si>
  <si>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</si>
  <si>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</si>
  <si>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</si>
  <si>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</si>
  <si>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</si>
  <si>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</si>
  <si>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</si>
  <si>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</si>
  <si>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</si>
  <si>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</si>
  <si>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</si>
  <si>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</si>
  <si>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</si>
  <si>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</si>
  <si>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</si>
  <si>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</si>
  <si>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</si>
  <si>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</si>
  <si>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</si>
  <si>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</si>
  <si>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</si>
  <si>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</si>
  <si>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</si>
  <si>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</si>
  <si>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</si>
  <si>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</si>
  <si>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</si>
  <si>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</si>
  <si>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</si>
  <si>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</si>
  <si>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</si>
  <si>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</si>
  <si>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</si>
  <si>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</si>
  <si>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</si>
  <si>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</si>
  <si>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</si>
  <si>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</si>
  <si>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</si>
  <si>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</si>
  <si>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</si>
  <si>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</si>
  <si>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</si>
  <si>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</si>
  <si>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</si>
  <si>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</si>
  <si>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</si>
  <si>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</si>
  <si>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</si>
  <si>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</si>
  <si>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</si>
  <si>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</si>
  <si>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</si>
  <si>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</si>
  <si>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</si>
  <si>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</si>
  <si>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</si>
  <si>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</si>
  <si>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</si>
  <si>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</si>
  <si>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</si>
  <si>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</si>
  <si>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</si>
  <si>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</si>
  <si>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</si>
  <si>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</si>
  <si>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</si>
  <si>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</si>
  <si>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</si>
  <si>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</si>
  <si>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</si>
  <si>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</si>
  <si>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</si>
  <si>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</si>
  <si>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</si>
  <si>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</si>
  <si>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</si>
  <si>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</si>
  <si>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</si>
  <si>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</si>
  <si>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</si>
  <si>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</si>
  <si>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</si>
  <si>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</si>
  <si>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</si>
  <si>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</si>
  <si>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</si>
  <si>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</si>
  <si>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</si>
  <si>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</si>
  <si>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</si>
  <si>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</si>
  <si>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</si>
  <si>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</si>
  <si>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</si>
  <si>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</si>
  <si>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</si>
  <si>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</si>
  <si>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</si>
  <si>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</si>
  <si>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</si>
  <si>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</si>
  <si>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</si>
  <si>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</si>
  <si>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</si>
  <si>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</si>
  <si>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</si>
  <si>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</si>
  <si>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</si>
  <si>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</si>
  <si>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</si>
  <si>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</si>
  <si>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</si>
  <si>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</si>
  <si>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</si>
  <si>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</si>
  <si>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</si>
  <si>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</si>
  <si>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</si>
  <si>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</si>
  <si>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</si>
  <si>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</si>
  <si>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</si>
  <si>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</si>
  <si>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</si>
  <si>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</si>
  <si>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</si>
  <si>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</si>
  <si>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</si>
  <si>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</si>
  <si>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</si>
  <si>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</si>
  <si>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</si>
  <si>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</si>
  <si>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</si>
  <si>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</si>
  <si>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</si>
  <si>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</si>
  <si>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</si>
  <si>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</si>
  <si>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</si>
  <si>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</si>
  <si>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</si>
  <si>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</si>
  <si>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</si>
  <si>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</si>
  <si>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</si>
  <si>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</si>
  <si>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</si>
  <si>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</si>
  <si>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</si>
  <si>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</si>
  <si>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</si>
  <si>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</si>
  <si>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</si>
  <si>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</si>
  <si>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</si>
  <si>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</si>
  <si>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</si>
  <si>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</si>
  <si>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</si>
  <si>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</si>
  <si>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</si>
  <si>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</si>
  <si>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</si>
  <si>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</si>
  <si>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</si>
  <si>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</si>
  <si>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</si>
  <si>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</si>
  <si>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</si>
  <si>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</si>
  <si>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</si>
  <si>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</si>
  <si>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</si>
  <si>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</si>
  <si>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</si>
  <si>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</si>
  <si>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</si>
  <si>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</si>
  <si>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</si>
  <si>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</si>
  <si>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</si>
  <si>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</si>
  <si>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</si>
  <si>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</si>
  <si>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</si>
  <si>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</si>
  <si>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</si>
  <si>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</si>
  <si>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</si>
  <si>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</si>
  <si>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</si>
  <si>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</si>
  <si>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</si>
  <si>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</si>
  <si>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</si>
  <si>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</si>
  <si>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</si>
  <si>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</si>
  <si>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</si>
  <si>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</si>
  <si>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</si>
  <si>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</si>
  <si>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</si>
  <si>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</si>
  <si>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</si>
  <si>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</si>
  <si>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</si>
  <si>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</si>
  <si>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</si>
  <si>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</si>
  <si>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</si>
  <si>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</si>
  <si>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</si>
  <si>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</si>
  <si>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</si>
  <si>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</si>
  <si>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</si>
  <si>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</si>
  <si>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</si>
  <si>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</si>
  <si>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</si>
  <si>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</si>
  <si>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</si>
  <si>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</si>
  <si>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</si>
  <si>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</si>
  <si>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</si>
  <si>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</si>
  <si>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</si>
  <si>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</si>
  <si>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</si>
  <si>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</si>
  <si>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</si>
  <si>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</si>
  <si>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</si>
  <si>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</si>
  <si>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</si>
  <si>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</si>
  <si>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</si>
  <si>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</si>
  <si>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</si>
  <si>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</si>
  <si>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</si>
  <si>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</si>
  <si>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</si>
  <si>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</si>
  <si>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</si>
  <si>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</si>
  <si>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</si>
  <si>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</si>
  <si>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</si>
  <si>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</si>
  <si>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</si>
  <si>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</si>
  <si>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</si>
  <si>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</si>
  <si>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</si>
  <si>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</si>
  <si>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</si>
  <si>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</si>
  <si>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</si>
  <si>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</si>
  <si>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</si>
  <si>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</si>
  <si>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</si>
  <si>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</si>
  <si>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</si>
  <si>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</si>
  <si>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</si>
  <si>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</si>
  <si>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</si>
  <si>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</si>
  <si>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</si>
  <si>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</si>
  <si>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</si>
  <si>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</si>
  <si>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</si>
  <si>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</si>
  <si>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</si>
  <si>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</si>
  <si>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</si>
  <si>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</si>
  <si>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</si>
  <si>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</si>
  <si>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</si>
  <si>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</si>
  <si>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</si>
  <si>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</si>
  <si>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</si>
  <si>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</si>
  <si>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</si>
  <si>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</si>
  <si>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</si>
  <si>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</si>
  <si>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</si>
  <si>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</si>
  <si>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</si>
  <si>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</si>
  <si>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</si>
  <si>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</si>
  <si>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</si>
  <si>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</si>
  <si>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</si>
  <si>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</si>
  <si>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</si>
  <si>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</si>
  <si>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</si>
  <si>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</si>
  <si>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</si>
  <si>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</si>
  <si>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</si>
  <si>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</si>
  <si>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</si>
  <si>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</si>
  <si>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</si>
  <si>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</si>
  <si>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</si>
  <si>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</si>
  <si>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</si>
  <si>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</si>
  <si>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</si>
  <si>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</si>
  <si>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</si>
  <si>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</si>
  <si>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</si>
  <si>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</si>
  <si>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</si>
  <si>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</si>
  <si>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</si>
  <si>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</si>
  <si>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</si>
  <si>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</si>
  <si>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</si>
  <si>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</si>
  <si>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</si>
  <si>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</si>
  <si>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</si>
  <si>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</si>
  <si>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</si>
  <si>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</si>
  <si>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</si>
  <si>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</si>
  <si>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</si>
  <si>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</si>
  <si>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</si>
  <si>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</si>
  <si>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</si>
  <si>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</si>
  <si>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</si>
  <si>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</si>
  <si>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</si>
  <si>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</si>
  <si>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</si>
  <si>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</si>
  <si>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</si>
  <si>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</si>
  <si>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</si>
  <si>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</si>
  <si>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</si>
  <si>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</si>
  <si>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</si>
  <si>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</si>
  <si>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</si>
  <si>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</si>
  <si>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</si>
  <si>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</si>
  <si>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</si>
  <si>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</si>
  <si>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</si>
  <si>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</si>
  <si>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</si>
  <si>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</si>
  <si>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</si>
  <si>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</si>
  <si>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</si>
  <si>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</si>
  <si>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</si>
  <si>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</si>
  <si>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</si>
  <si>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</si>
  <si>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</si>
  <si>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</si>
  <si>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</si>
  <si>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</si>
  <si>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</si>
  <si>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</si>
  <si>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</si>
  <si>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</si>
  <si>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</si>
  <si>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</si>
  <si>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</si>
  <si>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</si>
  <si>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</si>
  <si>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</si>
  <si>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</si>
  <si>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</si>
  <si>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</si>
  <si>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</si>
  <si>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</si>
  <si>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</si>
  <si>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</si>
  <si>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</si>
  <si>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</si>
  <si>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</si>
  <si>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</si>
  <si>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</si>
  <si>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</si>
  <si>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</si>
  <si>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</si>
  <si>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</si>
  <si>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</si>
  <si>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</si>
  <si>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</si>
  <si>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</si>
  <si>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</si>
  <si>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</si>
  <si>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</si>
  <si>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</si>
  <si>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</si>
  <si>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</si>
  <si>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</si>
  <si>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</si>
  <si>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</si>
  <si>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</si>
  <si>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</si>
  <si>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</si>
  <si>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</si>
  <si>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</si>
  <si>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</si>
  <si>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</si>
  <si>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</si>
  <si>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</si>
  <si>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</si>
  <si>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</si>
  <si>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</si>
  <si>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</si>
  <si>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</si>
  <si>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</si>
  <si>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</si>
  <si>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</si>
  <si>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</si>
  <si>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</si>
  <si>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</si>
  <si>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</si>
  <si>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</si>
  <si>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</si>
  <si>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</si>
  <si>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</si>
  <si>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</si>
  <si>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</si>
  <si>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</si>
  <si>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</si>
  <si>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</si>
  <si>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</si>
  <si>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</si>
  <si>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</si>
  <si>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</si>
  <si>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</si>
  <si>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</si>
  <si>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</si>
  <si>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</si>
  <si>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</si>
  <si>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</si>
  <si>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</si>
  <si>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</si>
  <si>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</si>
  <si>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</si>
  <si>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</si>
  <si>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</si>
  <si>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</si>
  <si>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</si>
  <si>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</si>
  <si>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</si>
  <si>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</si>
  <si>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</si>
  <si>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</si>
  <si>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</si>
  <si>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</si>
  <si>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</si>
  <si>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</si>
  <si>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</si>
  <si>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</si>
  <si>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</si>
  <si>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</si>
  <si>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</si>
  <si>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</si>
  <si>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</si>
  <si>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</si>
  <si>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</si>
  <si>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</si>
  <si>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</si>
  <si>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</si>
  <si>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</si>
  <si>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</si>
  <si>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</si>
  <si>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</si>
  <si>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</si>
  <si>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</si>
  <si>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</si>
  <si>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</si>
  <si>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</si>
  <si>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</si>
  <si>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</si>
  <si>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</si>
  <si>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</si>
  <si>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</si>
  <si>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</si>
  <si>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</si>
  <si>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</si>
  <si>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</si>
  <si>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</si>
  <si>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</si>
  <si>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</si>
  <si>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</si>
  <si>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</si>
  <si>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</si>
  <si>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</si>
  <si>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</si>
  <si>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</si>
  <si>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</si>
  <si>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</si>
  <si>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</si>
  <si>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</si>
  <si>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</si>
  <si>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</si>
  <si>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</si>
  <si>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</si>
  <si>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</si>
  <si>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</si>
  <si>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</si>
  <si>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</si>
  <si>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</si>
  <si>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</si>
  <si>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</si>
  <si>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</si>
  <si>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</si>
  <si>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</si>
  <si>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</si>
  <si>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</si>
  <si>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</si>
  <si>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</si>
  <si>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</si>
  <si>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</si>
  <si>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</si>
  <si>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</si>
  <si>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</si>
  <si>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</si>
  <si>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</si>
  <si>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</si>
  <si>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</si>
  <si>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</si>
  <si>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</si>
  <si>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</si>
  <si>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</si>
  <si>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</si>
  <si>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</si>
  <si>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</si>
  <si>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</si>
  <si>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</si>
  <si>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</si>
  <si>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</si>
  <si>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</si>
  <si>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</si>
  <si>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</si>
  <si>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</si>
  <si>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</si>
  <si>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</si>
  <si>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</si>
  <si>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</si>
  <si>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</si>
  <si>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</si>
  <si>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</si>
  <si>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</si>
  <si>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</si>
  <si>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</si>
  <si>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</si>
  <si>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</si>
  <si>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</si>
  <si>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</si>
  <si>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</si>
  <si>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</si>
  <si>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</si>
  <si>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</si>
  <si>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</si>
  <si>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</si>
  <si>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</si>
  <si>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</si>
  <si>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</si>
  <si>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</si>
  <si>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</si>
  <si>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</si>
  <si>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</si>
  <si>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</si>
  <si>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</si>
  <si>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</si>
  <si>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</si>
  <si>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</si>
  <si>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</si>
  <si>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</si>
  <si>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</si>
  <si>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</si>
  <si>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</si>
  <si>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</si>
  <si>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</si>
  <si>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</si>
  <si>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</si>
  <si>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</si>
  <si>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</si>
  <si>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</si>
  <si>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</si>
  <si>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</si>
  <si>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</si>
  <si>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</si>
  <si>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</si>
  <si>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</si>
  <si>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</si>
  <si>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</si>
  <si>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</si>
  <si>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</si>
  <si>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</si>
  <si>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</si>
  <si>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</si>
  <si>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</si>
  <si>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</si>
  <si>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</si>
  <si>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</si>
  <si>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</si>
  <si>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</si>
  <si>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</si>
  <si>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</si>
  <si>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</si>
  <si>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</si>
  <si>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</si>
  <si>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</si>
  <si>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</si>
  <si>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</si>
  <si>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</si>
  <si>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</si>
  <si>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</si>
  <si>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</si>
  <si>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</si>
  <si>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</si>
  <si>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</si>
  <si>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</si>
  <si>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</si>
  <si>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</si>
  <si>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</si>
  <si>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</si>
  <si>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</si>
  <si>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</si>
  <si>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</si>
  <si>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</si>
  <si>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</si>
  <si>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</si>
  <si>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</si>
  <si>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</si>
  <si>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</si>
  <si>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</si>
  <si>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</si>
  <si>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</si>
  <si>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</si>
  <si>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</si>
  <si>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</si>
  <si>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</si>
  <si>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</si>
  <si>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</si>
  <si>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</si>
  <si>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</si>
  <si>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</si>
  <si>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</si>
  <si>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</si>
  <si>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</si>
  <si>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</si>
  <si>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</si>
  <si>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</si>
  <si>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</si>
  <si>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</si>
  <si>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</si>
  <si>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</si>
  <si>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</si>
  <si>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</si>
  <si>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</si>
  <si>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</si>
  <si>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</si>
  <si>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</si>
  <si>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</si>
  <si>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</si>
  <si>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</si>
  <si>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</si>
  <si>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</si>
  <si>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</si>
  <si>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</si>
  <si>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</si>
  <si>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</si>
  <si>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</si>
  <si>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</si>
  <si>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</si>
  <si>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</si>
  <si>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</si>
  <si>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</si>
  <si>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</si>
  <si>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</si>
  <si>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</si>
  <si>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</si>
  <si>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</si>
  <si>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</si>
  <si>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</si>
  <si>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</si>
  <si>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</si>
  <si>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</si>
  <si>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</si>
  <si>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</si>
  <si>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</si>
  <si>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</si>
  <si>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</si>
  <si>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</si>
  <si>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</si>
  <si>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</si>
  <si>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</si>
  <si>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</si>
  <si>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</si>
  <si>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</si>
  <si>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</si>
  <si>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</si>
  <si>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</si>
  <si>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</si>
  <si>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</si>
  <si>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</si>
  <si>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</si>
  <si>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</si>
  <si>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</si>
  <si>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</si>
  <si>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</si>
  <si>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</si>
  <si>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</si>
  <si>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</si>
  <si>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</si>
  <si>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</si>
  <si>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</si>
  <si>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</si>
  <si>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</si>
  <si>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</si>
  <si>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</si>
  <si>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</si>
  <si>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</si>
  <si>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</si>
  <si>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</si>
  <si>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</si>
  <si>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</si>
  <si>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</si>
  <si>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</si>
  <si>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</si>
  <si>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</si>
  <si>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</si>
  <si>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</si>
  <si>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</si>
  <si>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</si>
  <si>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</si>
  <si>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</si>
  <si>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</si>
  <si>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</si>
  <si>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</si>
  <si>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</si>
  <si>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</si>
  <si>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</si>
  <si>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</si>
  <si>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</si>
  <si>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</si>
  <si>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</si>
  <si>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</si>
  <si>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</si>
  <si>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</si>
  <si>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</si>
  <si>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</si>
  <si>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</si>
  <si>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</si>
  <si>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</si>
  <si>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</si>
  <si>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</si>
  <si>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</si>
  <si>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</si>
  <si>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</si>
  <si>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</si>
  <si>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</si>
  <si>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</si>
  <si>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</si>
  <si>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</si>
  <si>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</si>
  <si>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</si>
  <si>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</si>
  <si>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</si>
  <si>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</si>
  <si>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</si>
  <si>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</si>
  <si>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</si>
  <si>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</si>
  <si>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</si>
  <si>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</si>
  <si>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</si>
  <si>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</si>
  <si>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</si>
  <si>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</si>
  <si>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</si>
  <si>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</si>
  <si>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</si>
  <si>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</si>
  <si>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</si>
  <si>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</si>
  <si>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</si>
  <si>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</si>
  <si>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</si>
  <si>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</si>
  <si>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</si>
  <si>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</si>
  <si>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</si>
  <si>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</si>
  <si>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</si>
  <si>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</si>
  <si>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</si>
  <si>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</si>
  <si>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</si>
  <si>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</si>
  <si>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</si>
  <si>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</si>
  <si>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</si>
  <si>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</si>
  <si>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</si>
  <si>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</si>
  <si>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</si>
  <si>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</si>
  <si>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</si>
  <si>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</si>
  <si>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</si>
  <si>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</si>
  <si>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</si>
  <si>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</si>
  <si>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</si>
  <si>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</si>
  <si>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</si>
  <si>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</si>
  <si>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</si>
  <si>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</si>
  <si>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</si>
  <si>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</si>
  <si>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</si>
  <si>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</si>
  <si>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</si>
  <si>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</si>
  <si>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</si>
  <si>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</si>
  <si>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</si>
  <si>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</si>
  <si>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</si>
  <si>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</si>
  <si>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</si>
  <si>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</si>
  <si>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</si>
  <si>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</si>
  <si>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</si>
  <si>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</si>
  <si>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</si>
  <si>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</si>
  <si>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</si>
  <si>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</si>
  <si>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</si>
  <si>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</si>
  <si>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</si>
  <si>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</si>
  <si>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</si>
  <si>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</si>
  <si>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</si>
  <si>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</si>
  <si>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</si>
  <si>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</si>
  <si>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</si>
  <si>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</si>
  <si>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</si>
  <si>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</si>
  <si>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</si>
  <si>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</si>
  <si>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</si>
  <si>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</si>
  <si>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</si>
  <si>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</si>
  <si>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</si>
  <si>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</si>
  <si>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</si>
  <si>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</si>
  <si>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</si>
  <si>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</si>
  <si>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</si>
  <si>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</si>
  <si>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</si>
  <si>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</si>
  <si>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</si>
  <si>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</si>
  <si>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</si>
  <si>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</si>
  <si>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</si>
  <si>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</si>
  <si>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</si>
  <si>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</si>
  <si>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</si>
  <si>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</si>
  <si>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</si>
  <si>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</si>
  <si>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</si>
  <si>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</si>
  <si>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</si>
  <si>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</si>
  <si>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</si>
  <si>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</si>
  <si>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</si>
  <si>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</si>
  <si>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</si>
  <si>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</si>
  <si>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</si>
  <si>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</si>
  <si>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</si>
  <si>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</si>
  <si>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</si>
  <si>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</si>
  <si>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</si>
  <si>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</si>
  <si>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</si>
  <si>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</si>
  <si>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</si>
  <si>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</si>
  <si>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</si>
  <si>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</si>
  <si>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</si>
  <si>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</si>
  <si>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</si>
  <si>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</si>
  <si>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</si>
  <si>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</si>
  <si>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</si>
  <si>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</si>
  <si>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</si>
  <si>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</si>
  <si>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</si>
  <si>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</si>
  <si>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</si>
  <si>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</si>
  <si>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</si>
  <si>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</si>
  <si>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</si>
  <si>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</si>
  <si>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</si>
  <si>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</si>
  <si>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</si>
  <si>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</si>
  <si>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</si>
  <si>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</si>
  <si>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</si>
  <si>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</si>
  <si>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</si>
  <si>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</si>
  <si>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</si>
  <si>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</si>
  <si>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</si>
  <si>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</si>
  <si>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</si>
  <si>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</si>
  <si>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</si>
  <si>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</si>
  <si>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</si>
  <si>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</si>
  <si>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</si>
  <si>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</si>
  <si>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</si>
  <si>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</si>
  <si>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</si>
  <si>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</si>
  <si>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</si>
  <si>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</si>
  <si>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</si>
  <si>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</si>
  <si>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</si>
  <si>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</si>
  <si>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</si>
  <si>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</si>
  <si>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</si>
  <si>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</si>
  <si>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</si>
  <si>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</si>
  <si>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</si>
  <si>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</si>
  <si>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</si>
  <si>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</si>
  <si>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</si>
  <si>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</si>
  <si>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</si>
  <si>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</si>
  <si>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</si>
  <si>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</si>
  <si>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</si>
  <si>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</si>
  <si>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</si>
  <si>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</si>
  <si>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</si>
  <si>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</si>
  <si>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</si>
  <si>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</si>
  <si>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</si>
  <si>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</si>
  <si>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</si>
  <si>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</si>
  <si>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</si>
  <si>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</si>
  <si>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</si>
  <si>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</si>
  <si>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</si>
  <si>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</si>
  <si>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</si>
  <si>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</si>
  <si>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</si>
  <si>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</si>
  <si>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</si>
  <si>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</si>
  <si>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</si>
  <si>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</si>
  <si>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</si>
  <si>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</si>
  <si>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</si>
  <si>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</si>
  <si>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</si>
  <si>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</si>
  <si>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</si>
  <si>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</si>
  <si>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</si>
  <si>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</si>
  <si>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</si>
  <si>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</si>
  <si>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</si>
  <si>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</si>
  <si>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</si>
  <si>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</si>
  <si>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</si>
  <si>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</si>
  <si>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</si>
  <si>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</si>
  <si>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</si>
  <si>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</si>
  <si>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</si>
  <si>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</si>
  <si>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</si>
  <si>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</si>
  <si>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</si>
  <si>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</si>
  <si>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</si>
  <si>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</si>
  <si>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</si>
  <si>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</si>
  <si>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</si>
  <si>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</si>
  <si>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</si>
  <si>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</si>
  <si>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</si>
  <si>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</si>
  <si>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</si>
  <si>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</si>
  <si>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</si>
  <si>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</si>
  <si>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</si>
  <si>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</si>
  <si>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</si>
  <si>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</si>
  <si>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</si>
  <si>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</si>
  <si>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</si>
  <si>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</si>
  <si>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</si>
  <si>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</si>
  <si>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</si>
  <si>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</si>
  <si>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</si>
  <si>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</si>
  <si>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</si>
  <si>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</si>
  <si>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</si>
  <si>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</si>
  <si>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</si>
  <si>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</si>
  <si>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</si>
  <si>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</si>
  <si>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</si>
  <si>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</si>
  <si>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</si>
  <si>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</si>
  <si>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</si>
  <si>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</si>
  <si>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</si>
  <si>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</si>
  <si>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</si>
  <si>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</si>
  <si>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</si>
  <si>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</si>
  <si>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</si>
  <si>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</si>
  <si>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</si>
  <si>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</si>
  <si>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</si>
  <si>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</si>
  <si>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</si>
  <si>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</si>
  <si>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</si>
  <si>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</si>
  <si>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</si>
  <si>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</si>
  <si>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</si>
  <si>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</si>
  <si>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</si>
  <si>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</si>
  <si>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</si>
  <si>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</si>
  <si>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</si>
  <si>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</si>
  <si>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</si>
  <si>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</si>
  <si>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</si>
  <si>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</si>
  <si>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</si>
  <si>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</si>
  <si>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</si>
  <si>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</si>
  <si>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</si>
  <si>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</si>
  <si>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</si>
  <si>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</si>
  <si>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</si>
  <si>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</si>
  <si>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</si>
  <si>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</si>
  <si>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</si>
  <si>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</si>
  <si>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</si>
  <si>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</si>
  <si>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</si>
  <si>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</si>
  <si>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</si>
  <si>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</si>
  <si>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</si>
  <si>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</si>
  <si>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</si>
  <si>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</si>
  <si>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</si>
  <si>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</si>
  <si>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</si>
  <si>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</si>
  <si>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</si>
  <si>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</si>
  <si>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</si>
  <si>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</si>
  <si>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</si>
  <si>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</si>
  <si>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</si>
  <si>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</si>
  <si>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</si>
  <si>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</si>
  <si>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</si>
  <si>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</si>
  <si>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</si>
  <si>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</si>
  <si>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</si>
  <si>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</si>
  <si>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</si>
  <si>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</si>
  <si>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</si>
  <si>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</si>
  <si>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</si>
  <si>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</si>
  <si>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</si>
  <si>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</si>
  <si>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</si>
  <si>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</si>
  <si>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</si>
  <si>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</si>
  <si>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</si>
  <si>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</si>
  <si>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</si>
  <si>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</si>
  <si>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</si>
  <si>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</si>
  <si>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</si>
  <si>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</si>
  <si>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</si>
  <si>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</si>
  <si>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</si>
  <si>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</si>
  <si>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</si>
  <si>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</si>
  <si>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</si>
  <si>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</si>
  <si>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</si>
  <si>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</si>
  <si>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</si>
  <si>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</si>
  <si>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</si>
  <si>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</si>
  <si>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</si>
  <si>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</si>
  <si>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</si>
  <si>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</si>
  <si>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</si>
  <si>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</si>
  <si>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</si>
  <si>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</si>
  <si>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</si>
  <si>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</si>
  <si>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</si>
  <si>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</si>
  <si>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</si>
  <si>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</si>
  <si>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</si>
  <si>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</si>
  <si>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</si>
  <si>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</si>
  <si>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</si>
  <si>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</si>
  <si>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</si>
  <si>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</si>
  <si>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</si>
  <si>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</si>
  <si>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</si>
  <si>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</si>
  <si>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</si>
  <si>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</si>
  <si>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</si>
  <si>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</si>
  <si>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</si>
  <si>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</si>
  <si>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</si>
  <si>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</si>
  <si>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</si>
  <si>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</si>
  <si>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</si>
  <si>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</si>
  <si>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</si>
  <si>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</si>
  <si>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</si>
  <si>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</si>
  <si>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</si>
  <si>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</si>
  <si>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</si>
  <si>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</si>
  <si>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</si>
  <si>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</si>
  <si>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</si>
  <si>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</si>
  <si>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</si>
  <si>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</si>
  <si>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</si>
  <si>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</si>
  <si>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</si>
  <si>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</si>
  <si>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</si>
  <si>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</si>
  <si>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</si>
  <si>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</si>
  <si>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</si>
  <si>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</si>
  <si>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</si>
  <si>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</si>
  <si>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</si>
  <si>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</si>
  <si>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</si>
  <si>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</si>
  <si>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</si>
  <si>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</si>
  <si>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</si>
  <si>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</si>
  <si>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</si>
  <si>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</si>
  <si>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</si>
  <si>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</si>
  <si>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</si>
  <si>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</si>
  <si>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</si>
  <si>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</si>
  <si>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</si>
  <si>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</si>
  <si>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</si>
  <si>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</si>
  <si>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</si>
  <si>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</si>
  <si>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</si>
  <si>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</si>
  <si>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</si>
  <si>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</si>
  <si>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</si>
  <si>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</si>
  <si>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</si>
  <si>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</si>
  <si>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</si>
  <si>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</si>
  <si>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</si>
  <si>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</si>
  <si>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</si>
  <si>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</si>
  <si>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</si>
  <si>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</si>
  <si>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</si>
  <si>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</si>
  <si>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</si>
  <si>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</si>
  <si>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</si>
  <si>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</si>
  <si>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</si>
  <si>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</si>
  <si>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</si>
  <si>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</si>
  <si>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</si>
  <si>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</si>
  <si>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</si>
  <si>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</si>
  <si>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</si>
  <si>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</si>
  <si>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</si>
  <si>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</si>
  <si>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</si>
  <si>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</si>
  <si>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</si>
  <si>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</si>
  <si>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</si>
  <si>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</si>
  <si>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</si>
  <si>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</si>
  <si>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</si>
  <si>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</si>
  <si>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</si>
  <si>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</si>
  <si>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</si>
  <si>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</si>
  <si>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</si>
  <si>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</si>
  <si>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</si>
  <si>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</si>
  <si>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</si>
  <si>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</si>
  <si>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</si>
  <si>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</si>
  <si>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</si>
  <si>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</si>
  <si>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</si>
  <si>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</si>
  <si>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</si>
  <si>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</si>
  <si>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</si>
  <si>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</si>
  <si>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</si>
  <si>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</si>
  <si>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</si>
  <si>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</si>
  <si>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</si>
  <si>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</si>
  <si>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</si>
  <si>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</si>
  <si>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</si>
  <si>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</si>
  <si>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</si>
  <si>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</si>
  <si>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</si>
  <si>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</si>
  <si>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</si>
  <si>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</si>
  <si>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</si>
  <si>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</si>
  <si>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</si>
  <si>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</si>
  <si>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</si>
  <si>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</si>
  <si>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</si>
  <si>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</si>
  <si>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</si>
  <si>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</si>
  <si>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</si>
  <si>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</si>
  <si>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</si>
  <si>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</si>
  <si>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</si>
  <si>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</si>
  <si>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</si>
  <si>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</si>
  <si>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</si>
  <si>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</si>
  <si>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</si>
  <si>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</si>
  <si>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</si>
  <si>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</si>
  <si>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</si>
  <si>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</si>
  <si>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</si>
  <si>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</si>
  <si>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</si>
  <si>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</si>
  <si>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</si>
  <si>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</si>
  <si>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</si>
  <si>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</si>
  <si>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</si>
  <si>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</si>
  <si>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</si>
  <si>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</si>
  <si>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</si>
  <si>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</si>
  <si>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</si>
  <si>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</si>
  <si>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</si>
  <si>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</si>
  <si>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</si>
  <si>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</si>
  <si>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</si>
  <si>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</si>
  <si>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</si>
  <si>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</si>
  <si>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</si>
  <si>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</si>
  <si>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</si>
  <si>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</si>
  <si>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</si>
  <si>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</si>
  <si>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</si>
  <si>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</si>
  <si>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</si>
  <si>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</si>
  <si>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</si>
  <si>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</si>
  <si>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</si>
  <si>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</si>
  <si>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</si>
  <si>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</si>
  <si>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</si>
  <si>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</si>
  <si>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</si>
  <si>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</si>
  <si>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</si>
  <si>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</si>
  <si>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</si>
  <si>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</si>
  <si>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</si>
  <si>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</si>
  <si>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</si>
  <si>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</si>
  <si>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</si>
  <si>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</si>
  <si>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</si>
  <si>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</si>
  <si>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</si>
  <si>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</si>
  <si>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</si>
  <si>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</si>
  <si>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</si>
  <si>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</si>
  <si>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</si>
  <si>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</si>
  <si>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</si>
  <si>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</si>
  <si>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</si>
  <si>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</si>
  <si>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</si>
  <si>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</si>
  <si>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</si>
  <si>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</si>
  <si>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</si>
  <si>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</si>
  <si>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</si>
  <si>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</si>
  <si>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</si>
  <si>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</si>
  <si>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</si>
  <si>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</si>
  <si>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</si>
  <si>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</si>
  <si>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</si>
  <si>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</si>
  <si>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</si>
  <si>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</si>
  <si>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</si>
  <si>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</si>
  <si>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</si>
  <si>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</si>
  <si>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</si>
  <si>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</si>
  <si>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</si>
  <si>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</si>
  <si>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</si>
  <si>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</si>
  <si>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</si>
  <si>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</si>
  <si>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</si>
  <si>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</si>
  <si>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</si>
  <si>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</si>
  <si>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</si>
  <si>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</si>
  <si>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</si>
  <si>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</si>
  <si>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</si>
  <si>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</si>
  <si>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</si>
  <si>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</si>
  <si>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</si>
  <si>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</si>
  <si>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</si>
  <si>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</si>
  <si>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</si>
  <si>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</si>
  <si>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</si>
  <si>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</si>
  <si>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</si>
  <si>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</si>
  <si>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</si>
  <si>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</si>
  <si>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</si>
  <si>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</si>
  <si>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</si>
  <si>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</si>
  <si>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</si>
  <si>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</si>
  <si>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</si>
  <si>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</si>
  <si>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</si>
  <si>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</si>
  <si>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</si>
  <si>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</si>
  <si>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</si>
  <si>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</si>
  <si>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</si>
  <si>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</si>
  <si>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</si>
  <si>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</si>
  <si>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</si>
  <si>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</si>
  <si>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</si>
  <si>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</si>
  <si>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</si>
  <si>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</si>
  <si>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</si>
  <si>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</si>
  <si>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</si>
  <si>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</si>
  <si>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</si>
  <si>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</si>
  <si>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</si>
  <si>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</si>
  <si>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</si>
  <si>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</si>
  <si>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</si>
  <si>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</si>
  <si>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</si>
  <si>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</si>
  <si>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</si>
  <si>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</si>
  <si>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</si>
  <si>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</si>
  <si>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</si>
  <si>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</si>
  <si>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</si>
  <si>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</si>
  <si>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</si>
  <si>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</si>
  <si>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</si>
  <si>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</si>
  <si>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</si>
  <si>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</si>
  <si>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</si>
  <si>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</si>
  <si>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</si>
  <si>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</si>
  <si>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</si>
  <si>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</si>
  <si>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</si>
  <si>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</si>
  <si>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</si>
  <si>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</si>
  <si>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</si>
  <si>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</si>
  <si>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</si>
  <si>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</si>
  <si>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</si>
  <si>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</si>
  <si>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</si>
  <si>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</si>
  <si>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</si>
  <si>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</si>
  <si>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</si>
  <si>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</si>
  <si>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</si>
  <si>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</si>
  <si>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</si>
  <si>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</si>
  <si>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</si>
  <si>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</si>
  <si>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</si>
  <si>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</si>
  <si>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</si>
  <si>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</si>
  <si>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</si>
  <si>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</si>
  <si>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</si>
  <si>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</si>
  <si>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</si>
  <si>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</si>
  <si>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</si>
  <si>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</si>
  <si>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</si>
  <si>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</si>
  <si>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</si>
  <si>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</si>
  <si>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</si>
  <si>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</si>
  <si>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</si>
  <si>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</si>
  <si>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</si>
  <si>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</si>
  <si>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</si>
  <si>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</si>
  <si>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</si>
  <si>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</si>
  <si>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</si>
  <si>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</si>
  <si>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</si>
  <si>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</si>
  <si>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</si>
  <si>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</si>
  <si>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</si>
  <si>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</si>
  <si>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</si>
  <si>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</si>
  <si>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</si>
  <si>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</si>
  <si>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</si>
  <si>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</si>
  <si>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</si>
  <si>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</si>
  <si>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</si>
  <si>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</si>
  <si>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</si>
  <si>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</si>
  <si>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</si>
  <si>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</si>
  <si>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</si>
  <si>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</si>
  <si>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</si>
  <si>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</si>
  <si>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</si>
  <si>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</si>
  <si>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</si>
  <si>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</si>
  <si>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</si>
  <si>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</si>
  <si>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</si>
  <si>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</si>
  <si>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</si>
  <si>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</si>
  <si>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</si>
  <si>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</si>
  <si>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</si>
  <si>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</si>
  <si>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</si>
  <si>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</si>
  <si>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</si>
  <si>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</si>
  <si>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</si>
  <si>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</si>
  <si>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</si>
  <si>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</si>
  <si>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</si>
  <si>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</si>
  <si>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</si>
  <si>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</si>
  <si>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</si>
  <si>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</si>
  <si>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</si>
  <si>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</si>
  <si>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</si>
  <si>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</si>
  <si>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</si>
  <si>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</si>
  <si>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</si>
  <si>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</si>
  <si>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</si>
  <si>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</si>
  <si>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</si>
  <si>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</si>
  <si>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</si>
  <si>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</si>
  <si>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</si>
  <si>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</si>
  <si>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</si>
  <si>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</si>
  <si>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</si>
  <si>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</si>
  <si>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</si>
  <si>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</si>
  <si>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</si>
  <si>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</si>
  <si>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</si>
  <si>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</si>
  <si>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</si>
  <si>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</si>
  <si>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</si>
  <si>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</si>
  <si>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</si>
  <si>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</si>
  <si>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</si>
  <si>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</si>
  <si>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</si>
  <si>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</si>
  <si>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</si>
  <si>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</si>
  <si>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</si>
  <si>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</si>
  <si>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</si>
  <si>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</si>
  <si>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</si>
  <si>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</si>
  <si>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</si>
  <si>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</si>
  <si>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</si>
  <si>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</si>
  <si>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</si>
  <si>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</si>
  <si>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</si>
  <si>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</si>
  <si>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</si>
  <si>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</si>
  <si>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</si>
  <si>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</si>
  <si>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</si>
  <si>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</si>
  <si>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</si>
  <si>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</si>
  <si>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</si>
  <si>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</si>
  <si>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</si>
  <si>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</si>
  <si>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</si>
  <si>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</si>
  <si>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</si>
  <si>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</si>
  <si>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</si>
  <si>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</si>
  <si>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</si>
  <si>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</si>
  <si>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</si>
  <si>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</si>
  <si>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</si>
  <si>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</si>
  <si>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</si>
  <si>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</si>
  <si>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</si>
  <si>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</si>
  <si>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</si>
  <si>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</si>
  <si>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</si>
  <si>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</si>
  <si>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</si>
  <si>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</si>
  <si>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</si>
  <si>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</si>
  <si>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</si>
  <si>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</si>
  <si>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</si>
  <si>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</si>
  <si>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</si>
  <si>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</si>
  <si>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</si>
  <si>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</si>
  <si>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</si>
  <si>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</si>
  <si>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</si>
  <si>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</si>
  <si>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</si>
  <si>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</si>
  <si>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</si>
  <si>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</si>
  <si>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</si>
  <si>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</si>
  <si>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</si>
  <si>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</si>
  <si>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</si>
  <si>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</si>
  <si>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</si>
  <si>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</si>
  <si>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</si>
  <si>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</si>
  <si>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</si>
  <si>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</si>
  <si>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</si>
  <si>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</si>
  <si>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</si>
  <si>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</si>
  <si>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</si>
  <si>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</si>
  <si>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</si>
  <si>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</si>
  <si>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</si>
  <si>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</si>
  <si>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</si>
  <si>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</si>
  <si>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</si>
  <si>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</si>
  <si>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</si>
  <si>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</si>
  <si>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</si>
  <si>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</si>
  <si>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</si>
  <si>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</si>
  <si>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</si>
  <si>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</si>
  <si>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</si>
  <si>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</si>
  <si>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</si>
  <si>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</si>
  <si>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</si>
  <si>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</si>
  <si>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</si>
  <si>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</si>
  <si>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</si>
  <si>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</si>
  <si>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</si>
  <si>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</si>
  <si>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</si>
  <si>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</si>
  <si>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</si>
  <si>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</si>
  <si>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</si>
  <si>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</si>
  <si>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</si>
  <si>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</si>
  <si>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</si>
  <si>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</si>
  <si>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</si>
  <si>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</si>
  <si>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</si>
  <si>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</si>
  <si>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</si>
  <si>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</si>
  <si>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</si>
  <si>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</si>
  <si>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</si>
  <si>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</si>
  <si>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</si>
  <si>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</si>
  <si>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</si>
  <si>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</si>
  <si>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</si>
  <si>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</si>
  <si>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</si>
  <si>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</si>
  <si>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</si>
  <si>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</si>
  <si>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</si>
  <si>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</si>
  <si>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</si>
  <si>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</si>
  <si>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</si>
  <si>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</si>
  <si>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</si>
  <si>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</si>
  <si>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</si>
  <si>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</si>
  <si>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</si>
  <si>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</si>
  <si>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</si>
  <si>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</si>
  <si>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</si>
  <si>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</si>
  <si>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</si>
  <si>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</si>
  <si>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</si>
  <si>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</si>
  <si>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</si>
  <si>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</si>
  <si>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</si>
  <si>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</si>
  <si>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</si>
  <si>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</si>
  <si>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</si>
  <si>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</si>
  <si>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</si>
  <si>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</si>
  <si>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</si>
  <si>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</si>
  <si>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</si>
  <si>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</si>
  <si>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</si>
  <si>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</si>
  <si>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</si>
  <si>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</si>
  <si>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</si>
  <si>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</si>
  <si>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</si>
  <si>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</si>
  <si>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</si>
  <si>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</si>
  <si>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</si>
  <si>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</si>
  <si>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</si>
  <si>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</si>
  <si>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</si>
  <si>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</si>
  <si>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</si>
  <si>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</si>
  <si>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</si>
  <si>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</si>
  <si>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</si>
  <si>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</si>
  <si>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</si>
  <si>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</si>
  <si>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</si>
  <si>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</si>
  <si>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</si>
  <si>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</si>
  <si>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</si>
  <si>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</si>
  <si>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</si>
  <si>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</si>
  <si>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</si>
  <si>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</si>
  <si>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</si>
  <si>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</si>
  <si>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</si>
  <si>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</si>
  <si>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</si>
  <si>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</si>
  <si>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</si>
  <si>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</si>
  <si>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</si>
  <si>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</si>
  <si>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</si>
  <si>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</si>
  <si>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</si>
  <si>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</si>
  <si>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</si>
  <si>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</si>
  <si>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</si>
  <si>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</si>
  <si>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</si>
  <si>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</si>
  <si>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</si>
  <si>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</si>
  <si>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</si>
  <si>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</si>
  <si>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</si>
  <si>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</si>
  <si>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</si>
  <si>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</si>
  <si>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</si>
  <si>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</si>
  <si>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</si>
  <si>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</si>
  <si>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</si>
  <si>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</si>
  <si>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</si>
  <si>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</si>
  <si>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</si>
  <si>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</si>
  <si>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</si>
  <si>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</si>
  <si>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</si>
  <si>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</si>
  <si>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</si>
  <si>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</si>
  <si>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</si>
  <si>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</si>
  <si>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</si>
  <si>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</si>
  <si>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</si>
  <si>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</si>
  <si>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</si>
  <si>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</si>
  <si>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</si>
  <si>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</si>
  <si>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</si>
  <si>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</si>
  <si>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</si>
  <si>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</si>
  <si>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</si>
  <si>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</si>
  <si>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</si>
  <si>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</si>
  <si>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</si>
  <si>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</si>
  <si>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</si>
  <si>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</si>
  <si>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</si>
  <si>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</si>
  <si>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</si>
  <si>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</si>
  <si>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</si>
  <si>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</si>
  <si>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</si>
  <si>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</si>
  <si>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</si>
  <si>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</si>
  <si>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</si>
  <si>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</si>
  <si>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</si>
  <si>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</si>
  <si>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</si>
  <si>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</si>
  <si>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</si>
  <si>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</si>
  <si>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</si>
  <si>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</si>
  <si>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</si>
  <si>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</si>
  <si>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</si>
  <si>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</si>
  <si>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</si>
  <si>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</si>
  <si>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</si>
  <si>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</si>
  <si>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</si>
  <si>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</si>
  <si>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</si>
  <si>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</si>
  <si>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</si>
  <si>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</si>
  <si>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</si>
  <si>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</si>
  <si>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</si>
  <si>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</si>
  <si>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</si>
  <si>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</si>
  <si>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</si>
  <si>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</si>
  <si>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</si>
  <si>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</si>
  <si>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</si>
  <si>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</si>
  <si>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</si>
  <si>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</si>
  <si>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</si>
  <si>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</si>
  <si>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</si>
  <si>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</si>
  <si>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</si>
  <si>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</si>
  <si>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</si>
  <si>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</si>
  <si>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</si>
  <si>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</si>
  <si>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</si>
  <si>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</si>
  <si>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</si>
  <si>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</si>
  <si>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</si>
  <si>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</si>
  <si>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</si>
  <si>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</si>
  <si>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</si>
  <si>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</si>
  <si>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</si>
  <si>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</si>
  <si>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</si>
  <si>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</si>
  <si>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</si>
  <si>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</si>
  <si>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</si>
  <si>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</si>
  <si>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</si>
  <si>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</si>
  <si>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</si>
  <si>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</si>
  <si>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</si>
  <si>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</si>
  <si>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</si>
  <si>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</si>
  <si>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</si>
  <si>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</si>
  <si>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</si>
  <si>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</si>
  <si>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</si>
  <si>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</si>
  <si>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</si>
  <si>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</si>
  <si>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</si>
  <si>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</si>
  <si>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</si>
  <si>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</si>
  <si>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</si>
  <si>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</si>
  <si>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</si>
  <si>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</si>
  <si>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</si>
  <si>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</si>
  <si>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</si>
  <si>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</si>
  <si>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</si>
  <si>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</si>
  <si>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</si>
  <si>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</si>
  <si>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</si>
  <si>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</si>
  <si>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</si>
  <si>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</si>
  <si>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</si>
  <si>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</si>
  <si>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</si>
  <si>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</si>
  <si>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</si>
  <si>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</si>
  <si>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</si>
  <si>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</si>
  <si>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</si>
  <si>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</si>
  <si>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</si>
  <si>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</si>
  <si>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</si>
  <si>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</si>
  <si>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</si>
  <si>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</si>
  <si>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</si>
  <si>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</si>
  <si>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</si>
  <si>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</si>
  <si>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</si>
  <si>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</si>
  <si>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</si>
  <si>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</si>
  <si>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</si>
  <si>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</si>
  <si>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</si>
  <si>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</si>
  <si>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</si>
  <si>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</si>
  <si>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</si>
  <si>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</si>
  <si>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</si>
  <si>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</si>
  <si>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</si>
  <si>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</si>
  <si>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</si>
  <si>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</si>
  <si>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</si>
  <si>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</si>
  <si>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</si>
  <si>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</si>
  <si>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</si>
  <si>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</si>
  <si>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</si>
  <si>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</si>
  <si>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</si>
  <si>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</si>
  <si>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</si>
  <si>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</si>
  <si>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</si>
  <si>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</si>
  <si>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</si>
  <si>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</si>
  <si>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</si>
  <si>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</si>
  <si>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</si>
  <si>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</si>
  <si>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</si>
  <si>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</si>
  <si>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</si>
  <si>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</si>
  <si>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</si>
  <si>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</si>
  <si>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</si>
  <si>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</si>
  <si>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</si>
  <si>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</si>
  <si>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</si>
  <si>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</si>
  <si>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</si>
  <si>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</si>
  <si>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</si>
  <si>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</si>
  <si>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</si>
  <si>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</si>
  <si>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</si>
  <si>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</si>
  <si>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</si>
  <si>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</si>
  <si>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</si>
  <si>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</si>
  <si>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</si>
  <si>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</si>
  <si>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</si>
  <si>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</si>
  <si>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</si>
  <si>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</si>
  <si>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</si>
  <si>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</si>
  <si>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</si>
  <si>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</si>
  <si>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</si>
  <si>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</si>
  <si>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</si>
  <si>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</si>
  <si>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</si>
  <si>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</si>
  <si>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</si>
  <si>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</si>
  <si>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</si>
  <si>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</si>
  <si>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</si>
  <si>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</si>
  <si>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</si>
  <si>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</si>
  <si>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</si>
  <si>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</si>
  <si>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</si>
  <si>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</si>
  <si>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</si>
  <si>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</si>
  <si>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</si>
  <si>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</si>
  <si>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</si>
  <si>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</si>
  <si>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</si>
  <si>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</si>
  <si>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</si>
  <si>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</si>
  <si>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</si>
  <si>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</si>
  <si>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</si>
  <si>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</si>
  <si>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</si>
  <si>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</si>
  <si>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</si>
  <si>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</si>
  <si>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</si>
  <si>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</si>
  <si>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</si>
  <si>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</si>
  <si>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</si>
  <si>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</si>
  <si>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</si>
  <si>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</si>
  <si>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</si>
  <si>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</si>
  <si>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</si>
  <si>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</si>
  <si>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</si>
  <si>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</si>
  <si>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</si>
  <si>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</si>
  <si>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</si>
  <si>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</si>
  <si>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</si>
  <si>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</si>
  <si>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</si>
  <si>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</si>
  <si>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</si>
  <si>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</si>
  <si>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</si>
  <si>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</si>
  <si>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</si>
  <si>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</si>
  <si>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</si>
  <si>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</si>
  <si>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</si>
  <si>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</si>
  <si>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</si>
  <si>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</si>
  <si>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</si>
  <si>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</si>
  <si>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</si>
  <si>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</si>
  <si>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</si>
  <si>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</si>
  <si>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</si>
  <si>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</si>
  <si>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</si>
  <si>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</si>
  <si>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</si>
  <si>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</si>
  <si>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</si>
  <si>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</si>
  <si>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</si>
  <si>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</si>
  <si>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</si>
  <si>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</si>
  <si>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</si>
  <si>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</si>
  <si>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</si>
  <si>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</si>
  <si>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</si>
  <si>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</si>
  <si>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</si>
  <si>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</si>
  <si>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</si>
  <si>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</si>
  <si>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</si>
  <si>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</si>
  <si>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</si>
  <si>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</si>
  <si>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</si>
  <si>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</si>
  <si>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</si>
  <si>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</si>
  <si>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</si>
  <si>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</si>
  <si>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</si>
  <si>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</si>
  <si>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</si>
  <si>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</si>
  <si>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</si>
  <si>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</si>
  <si>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</si>
  <si>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</si>
  <si>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</si>
  <si>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</si>
  <si>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</si>
  <si>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</si>
  <si>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</si>
  <si>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</si>
  <si>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</si>
  <si>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</si>
  <si>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</si>
  <si>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</si>
  <si>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</si>
  <si>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</si>
  <si>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</si>
  <si>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</si>
  <si>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</si>
  <si>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</si>
  <si>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</si>
  <si>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</si>
  <si>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</si>
  <si>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</si>
  <si>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</si>
  <si>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</si>
  <si>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</si>
  <si>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</si>
  <si>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</si>
  <si>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</si>
  <si>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</si>
  <si>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</si>
  <si>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</si>
  <si>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</si>
  <si>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</si>
  <si>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</si>
  <si>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</si>
  <si>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</si>
  <si>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</si>
  <si>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</si>
  <si>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</si>
  <si>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</si>
  <si>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</si>
  <si>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</si>
  <si>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</si>
  <si>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</si>
  <si>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</si>
  <si>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</si>
  <si>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</si>
  <si>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</si>
  <si>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</si>
  <si>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</si>
  <si>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</si>
  <si>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</si>
  <si>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</si>
  <si>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</si>
  <si>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</si>
  <si>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</si>
  <si>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</si>
  <si>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</si>
  <si>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</si>
  <si>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</si>
  <si>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</si>
  <si>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</si>
  <si>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</si>
  <si>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</si>
  <si>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</si>
  <si>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</si>
  <si>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</si>
  <si>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</si>
  <si>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</si>
  <si>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</si>
  <si>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</si>
  <si>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</si>
  <si>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</si>
  <si>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</si>
  <si>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</si>
  <si>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</si>
  <si>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</si>
  <si>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</si>
  <si>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</si>
  <si>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</si>
  <si>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</si>
  <si>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</si>
  <si>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</si>
  <si>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</si>
  <si>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</si>
  <si>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</si>
  <si>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</si>
  <si>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</si>
  <si>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</si>
  <si>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</si>
  <si>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</si>
  <si>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</si>
  <si>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</si>
  <si>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</si>
  <si>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</si>
  <si>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</si>
  <si>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</si>
  <si>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</si>
  <si>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</si>
  <si>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</si>
  <si>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</si>
  <si>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</si>
  <si>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</si>
  <si>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</si>
  <si>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</si>
  <si>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</si>
  <si>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</si>
  <si>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</si>
  <si>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</si>
  <si>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</si>
  <si>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</si>
  <si>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</si>
  <si>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</si>
  <si>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</si>
  <si>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</si>
  <si>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</si>
  <si>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</si>
  <si>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</si>
  <si>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</si>
  <si>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</si>
  <si>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</si>
  <si>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</si>
  <si>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</si>
  <si>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</si>
  <si>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</si>
  <si>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</si>
  <si>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</si>
  <si>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</si>
  <si>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</si>
  <si>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</si>
  <si>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</si>
  <si>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</si>
  <si>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</si>
  <si>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</si>
  <si>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</si>
  <si>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</si>
  <si>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</si>
  <si>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</si>
  <si>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</si>
  <si>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</si>
  <si>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</si>
  <si>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</si>
  <si>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</si>
  <si>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</si>
  <si>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</si>
  <si>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</si>
  <si>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</si>
  <si>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</si>
  <si>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</si>
  <si>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</si>
  <si>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</si>
  <si>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</si>
  <si>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</si>
  <si>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</si>
  <si>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</si>
  <si>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</si>
  <si>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</si>
  <si>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</si>
  <si>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</si>
  <si>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</si>
  <si>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</si>
  <si>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</si>
  <si>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</si>
  <si>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</si>
  <si>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</si>
  <si>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</si>
  <si>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</si>
  <si>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</si>
  <si>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</si>
  <si>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</si>
  <si>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</si>
  <si>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</si>
  <si>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</si>
  <si>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</si>
  <si>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</si>
  <si>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</si>
  <si>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</si>
  <si>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</si>
  <si>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</si>
  <si>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</si>
  <si>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</si>
  <si>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</si>
  <si>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</si>
  <si>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</si>
  <si>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</si>
  <si>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</si>
  <si>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</si>
  <si>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</si>
  <si>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</si>
  <si>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</si>
  <si>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</si>
  <si>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</si>
  <si>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</si>
  <si>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</si>
  <si>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</si>
  <si>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</si>
  <si>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</si>
  <si>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</si>
  <si>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</si>
  <si>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</si>
  <si>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</si>
  <si>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</si>
  <si>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</si>
  <si>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</si>
  <si>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</si>
  <si>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</si>
  <si>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</si>
  <si>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</si>
  <si>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</si>
  <si>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</si>
  <si>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</si>
  <si>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</si>
  <si>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</si>
  <si>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</si>
  <si>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</si>
  <si>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</si>
  <si>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</si>
  <si>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</si>
  <si>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</si>
  <si>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</si>
  <si>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</si>
  <si>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</si>
  <si>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</si>
  <si>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</si>
  <si>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</si>
  <si>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</si>
  <si>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</si>
  <si>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</si>
  <si>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</si>
  <si>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</si>
  <si>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</si>
  <si>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</si>
  <si>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</si>
  <si>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</si>
  <si>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</si>
  <si>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</si>
  <si>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</si>
  <si>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</si>
  <si>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</si>
  <si>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</si>
  <si>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</si>
  <si>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</si>
  <si>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</si>
  <si>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</si>
  <si>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</si>
  <si>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</si>
  <si>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</si>
  <si>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</si>
  <si>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</si>
  <si>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</si>
  <si>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</si>
  <si>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</si>
  <si>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</si>
  <si>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</si>
  <si>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</si>
  <si>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</si>
  <si>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</si>
  <si>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</si>
  <si>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</si>
  <si>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</si>
  <si>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</si>
  <si>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</si>
  <si>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</si>
  <si>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</si>
  <si>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</si>
  <si>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</si>
  <si>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</si>
  <si>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</si>
  <si>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</si>
  <si>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</si>
  <si>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</si>
  <si>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</si>
  <si>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</si>
  <si>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</si>
  <si>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</si>
  <si>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</si>
  <si>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</si>
  <si>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</si>
  <si>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</si>
  <si>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</si>
  <si>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</si>
  <si>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</si>
  <si>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</si>
  <si>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</si>
  <si>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</si>
  <si>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</si>
  <si>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</si>
  <si>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</si>
  <si>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</si>
  <si>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</si>
  <si>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</si>
  <si>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</si>
  <si>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</si>
  <si>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</si>
  <si>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</si>
  <si>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</si>
  <si>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</si>
  <si>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</si>
  <si>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</si>
  <si>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</si>
  <si>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</si>
  <si>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</si>
  <si>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</si>
  <si>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</si>
  <si>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</si>
  <si>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</si>
  <si>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</si>
  <si>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</si>
  <si>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</si>
  <si>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</si>
  <si>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</si>
  <si>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</si>
  <si>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</si>
  <si>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</si>
  <si>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</si>
  <si>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</si>
  <si>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</si>
  <si>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</si>
  <si>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</si>
  <si>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</si>
  <si>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</si>
  <si>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</si>
  <si>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</si>
  <si>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</si>
  <si>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</si>
  <si>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</si>
  <si>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</si>
  <si>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</si>
  <si>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</si>
  <si>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</si>
  <si>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</si>
  <si>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</si>
  <si>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</si>
  <si>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</si>
  <si>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</si>
  <si>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</si>
  <si>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</si>
  <si>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</si>
  <si>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</si>
  <si>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</si>
  <si>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</si>
  <si>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</si>
  <si>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</si>
  <si>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</si>
  <si>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</si>
  <si>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</si>
  <si>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</si>
  <si>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</si>
  <si>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</si>
  <si>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</si>
  <si>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</si>
  <si>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</si>
  <si>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</si>
  <si>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</si>
  <si>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</si>
  <si>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</si>
  <si>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</si>
  <si>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</si>
  <si>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</si>
  <si>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</si>
  <si>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</si>
  <si>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</si>
  <si>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</si>
  <si>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</si>
  <si>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</si>
  <si>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</si>
  <si>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</si>
  <si>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</si>
  <si>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</si>
  <si>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</si>
  <si>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</si>
  <si>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</si>
  <si>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</si>
  <si>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</si>
  <si>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</si>
  <si>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</si>
  <si>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</si>
  <si>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</si>
  <si>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</si>
  <si>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</si>
  <si>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</si>
  <si>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</si>
  <si>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</si>
  <si>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</si>
  <si>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</si>
  <si>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</si>
  <si>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</si>
  <si>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</si>
  <si>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</si>
  <si>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</si>
  <si>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</si>
  <si>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</si>
  <si>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</si>
  <si>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</si>
  <si>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</si>
  <si>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</si>
  <si>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</si>
  <si>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</si>
  <si>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</si>
  <si>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</si>
  <si>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</si>
  <si>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</si>
  <si>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</si>
  <si>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</si>
  <si>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</si>
  <si>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</si>
  <si>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</si>
  <si>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</si>
  <si>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</si>
  <si>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</si>
  <si>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</si>
  <si>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</si>
  <si>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</si>
  <si>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</si>
  <si>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</si>
  <si>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</si>
  <si>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</si>
  <si>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</si>
  <si>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</si>
  <si>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</si>
  <si>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</si>
  <si>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</si>
  <si>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</si>
  <si>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</si>
  <si>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</si>
  <si>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</si>
  <si>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</si>
  <si>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</si>
  <si>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</si>
  <si>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</si>
  <si>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</si>
  <si>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</si>
  <si>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</si>
  <si>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</si>
  <si>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</si>
  <si>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</si>
  <si>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</si>
  <si>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</si>
  <si>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</si>
  <si>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</si>
  <si>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</si>
  <si>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</si>
  <si>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</si>
  <si>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</si>
  <si>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</si>
  <si>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</si>
  <si>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</si>
  <si>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</si>
  <si>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</si>
  <si>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</si>
  <si>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</si>
  <si>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</si>
  <si>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</si>
  <si>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</si>
  <si>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</si>
  <si>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</si>
  <si>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</si>
  <si>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</si>
  <si>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</si>
  <si>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</si>
  <si>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</si>
  <si>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</si>
  <si>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</si>
  <si>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</si>
  <si>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</si>
  <si>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</si>
  <si>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</si>
  <si>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</si>
  <si>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</si>
  <si>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</si>
  <si>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</si>
  <si>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</si>
  <si>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</si>
  <si>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</si>
  <si>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</si>
  <si>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</si>
  <si>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</si>
  <si>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</si>
  <si>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</si>
  <si>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</si>
  <si>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</si>
  <si>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</si>
  <si>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</si>
  <si>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</si>
  <si>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</si>
  <si>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</si>
  <si>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</si>
  <si>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</si>
  <si>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</si>
  <si>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</si>
  <si>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</si>
  <si>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</si>
  <si>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</si>
  <si>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</si>
  <si>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</si>
  <si>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</si>
  <si>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</si>
  <si>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</si>
  <si>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</si>
  <si>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</si>
  <si>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</si>
  <si>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</si>
  <si>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</si>
  <si>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</si>
  <si>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</si>
  <si>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</si>
  <si>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</si>
  <si>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</si>
  <si>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</si>
  <si>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</si>
  <si>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</si>
  <si>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</si>
  <si>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</si>
  <si>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</si>
  <si>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</si>
  <si>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</si>
  <si>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</si>
  <si>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</si>
  <si>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</si>
  <si>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</si>
  <si>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</si>
  <si>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</si>
  <si>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</si>
  <si>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</si>
  <si>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</si>
  <si>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</si>
  <si>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</si>
  <si>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</si>
  <si>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</si>
  <si>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</si>
  <si>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</si>
  <si>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</si>
  <si>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</si>
  <si>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</si>
  <si>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</si>
  <si>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</si>
  <si>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</si>
  <si>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</si>
  <si>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</si>
  <si>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</si>
  <si>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</si>
  <si>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</si>
  <si>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</si>
  <si>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</si>
  <si>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</si>
  <si>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</si>
  <si>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</si>
  <si>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</si>
  <si>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</si>
  <si>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</si>
  <si>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</si>
  <si>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</si>
  <si>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</si>
  <si>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</si>
  <si>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</si>
  <si>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</si>
  <si>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</si>
  <si>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</si>
  <si>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</si>
  <si>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</si>
  <si>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</si>
  <si>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</si>
  <si>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</si>
  <si>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</si>
  <si>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</si>
  <si>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</si>
  <si>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</si>
  <si>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</si>
  <si>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</si>
  <si>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</si>
  <si>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</si>
  <si>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</si>
  <si>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</si>
  <si>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</si>
  <si>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</si>
  <si>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</si>
  <si>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</si>
  <si>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</si>
  <si>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</si>
  <si>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</si>
  <si>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</si>
  <si>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</si>
  <si>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</si>
  <si>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</si>
  <si>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</si>
  <si>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</si>
  <si>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</si>
  <si>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</si>
  <si>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</si>
  <si>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</si>
  <si>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</si>
  <si>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</si>
  <si>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</si>
  <si>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</si>
  <si>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</si>
  <si>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</si>
  <si>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</si>
  <si>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</si>
  <si>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</si>
  <si>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</si>
  <si>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</si>
  <si>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</si>
  <si>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</si>
  <si>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</si>
  <si>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</si>
  <si>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</si>
  <si>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</si>
  <si>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</si>
  <si>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</si>
  <si>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</si>
  <si>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</si>
  <si>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</si>
  <si>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</si>
  <si>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</si>
  <si>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</si>
  <si>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</si>
  <si>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</si>
  <si>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</si>
  <si>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</si>
  <si>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</si>
  <si>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</si>
  <si>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</si>
  <si>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</si>
  <si>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</si>
  <si>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</si>
  <si>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</si>
  <si>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</si>
  <si>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</si>
  <si>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</si>
  <si>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</si>
  <si>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</si>
  <si>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</si>
  <si>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</si>
  <si>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</si>
  <si>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</si>
  <si>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</si>
  <si>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</si>
  <si>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</si>
  <si>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</si>
  <si>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</si>
  <si>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</si>
  <si>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</si>
  <si>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</si>
  <si>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</si>
  <si>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</si>
  <si>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</si>
  <si>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</si>
  <si>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</si>
  <si>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</si>
  <si>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</si>
  <si>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</si>
  <si>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</si>
  <si>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</si>
  <si>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</si>
  <si>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</si>
  <si>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</si>
  <si>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</si>
  <si>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</si>
  <si>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</si>
  <si>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</si>
  <si>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</si>
  <si>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</si>
  <si>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</si>
  <si>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</si>
  <si>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</si>
  <si>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</si>
  <si>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</si>
  <si>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</si>
  <si>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</si>
  <si>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</si>
  <si>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</si>
  <si>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</si>
  <si>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</si>
  <si>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</si>
  <si>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</si>
  <si>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</si>
  <si>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</si>
  <si>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</si>
  <si>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</si>
  <si>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</si>
  <si>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</si>
  <si>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</si>
  <si>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</si>
  <si>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</si>
  <si>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</si>
  <si>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</si>
  <si>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</si>
  <si>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</si>
  <si>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</si>
  <si>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</si>
  <si>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</si>
  <si>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</si>
  <si>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</si>
  <si>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</si>
  <si>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</si>
  <si>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</si>
  <si>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</si>
  <si>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</si>
  <si>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</si>
  <si>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</si>
  <si>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</si>
  <si>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</si>
  <si>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</si>
  <si>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</si>
  <si>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</si>
  <si>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</si>
  <si>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</si>
  <si>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</si>
  <si>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</si>
  <si>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</si>
  <si>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</si>
  <si>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</si>
  <si>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</si>
  <si>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</si>
  <si>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</si>
  <si>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</si>
  <si>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</si>
  <si>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</si>
  <si>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</si>
  <si>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</si>
  <si>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</si>
  <si>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</si>
  <si>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</si>
  <si>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</si>
  <si>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</si>
  <si>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</si>
  <si>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</si>
  <si>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</si>
  <si>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</si>
  <si>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</si>
  <si>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</si>
  <si>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</si>
  <si>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</si>
  <si>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</si>
  <si>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</si>
  <si>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</si>
  <si>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</si>
  <si>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</si>
  <si>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</si>
  <si>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</si>
  <si>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</si>
  <si>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</si>
  <si>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</si>
  <si>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</si>
  <si>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</si>
  <si>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</si>
  <si>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</si>
  <si>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</si>
  <si>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</si>
  <si>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</si>
  <si>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</si>
  <si>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</si>
  <si>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</si>
  <si>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</si>
  <si>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</si>
  <si>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</si>
  <si>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</si>
  <si>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</si>
  <si>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</si>
  <si>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</si>
  <si>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</si>
  <si>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</si>
  <si>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</si>
  <si>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</si>
  <si>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</si>
  <si>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</si>
  <si>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</si>
  <si>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</si>
  <si>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</si>
  <si>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</si>
  <si>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</si>
  <si>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</si>
  <si>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</si>
  <si>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</si>
  <si>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</si>
  <si>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</si>
  <si>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</si>
  <si>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</si>
  <si>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</si>
  <si>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</si>
  <si>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</si>
  <si>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</si>
  <si>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</si>
  <si>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</si>
  <si>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</si>
  <si>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</si>
  <si>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</si>
  <si>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</si>
  <si>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</si>
  <si>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</si>
  <si>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</si>
  <si>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</si>
  <si>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</si>
  <si>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</si>
  <si>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</si>
  <si>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</si>
  <si>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</si>
  <si>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</si>
  <si>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</si>
  <si>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</si>
  <si>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</si>
  <si>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</si>
  <si>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</si>
  <si>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</si>
  <si>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</si>
  <si>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</si>
  <si>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</si>
  <si>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</si>
  <si>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</si>
  <si>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</si>
  <si>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</si>
  <si>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</si>
  <si>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</si>
  <si>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</si>
  <si>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</si>
  <si>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</si>
  <si>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</si>
  <si>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</si>
  <si>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</si>
  <si>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</si>
  <si>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</si>
  <si>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</si>
  <si>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</si>
  <si>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</si>
  <si>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</si>
  <si>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</si>
  <si>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</si>
  <si>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</si>
  <si>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</si>
  <si>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</si>
  <si>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</si>
  <si>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</si>
  <si>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</si>
  <si>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</si>
  <si>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</si>
  <si>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</si>
  <si>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</si>
  <si>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</si>
  <si>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</si>
  <si>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</si>
  <si>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</si>
  <si>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</si>
  <si>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</si>
  <si>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</si>
  <si>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</si>
  <si>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</si>
  <si>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</si>
  <si>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</si>
  <si>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</si>
  <si>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</si>
  <si>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</si>
  <si>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</si>
  <si>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</si>
  <si>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</si>
  <si>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</si>
  <si>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</si>
  <si>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</si>
  <si>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</si>
  <si>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</si>
  <si>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</si>
  <si>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</si>
  <si>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</si>
  <si>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</si>
  <si>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</si>
  <si>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</si>
  <si>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</si>
  <si>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</si>
  <si>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</si>
  <si>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</si>
  <si>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</si>
  <si>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</si>
  <si>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</si>
  <si>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</si>
  <si>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</si>
  <si>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</si>
  <si>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</si>
  <si>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</si>
  <si>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</si>
  <si>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</si>
  <si>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</si>
  <si>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</si>
  <si>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</si>
  <si>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</si>
  <si>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</si>
  <si>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</si>
  <si>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</si>
  <si>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</si>
  <si>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</si>
  <si>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</si>
  <si>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</si>
  <si>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</si>
  <si>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</si>
  <si>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</si>
  <si>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</si>
  <si>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</si>
  <si>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</si>
  <si>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</si>
  <si>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</si>
  <si>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</si>
  <si>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</si>
  <si>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</si>
  <si>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</si>
  <si>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</si>
  <si>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</si>
  <si>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</si>
  <si>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</si>
  <si>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</si>
  <si>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</si>
  <si>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</si>
  <si>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</si>
  <si>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</si>
  <si>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</si>
  <si>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</si>
  <si>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</si>
  <si>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</si>
  <si>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</si>
  <si>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</si>
  <si>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</si>
  <si>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</si>
  <si>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</si>
  <si>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</si>
  <si>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</si>
  <si>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</si>
  <si>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</si>
  <si>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</si>
  <si>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</si>
  <si>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</si>
  <si>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</si>
  <si>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</si>
  <si>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</si>
  <si>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</si>
  <si>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</si>
  <si>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</si>
  <si>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</si>
  <si>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</si>
  <si>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</si>
  <si>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</si>
  <si>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</si>
  <si>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</si>
  <si>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</si>
  <si>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</si>
  <si>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</si>
  <si>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</si>
  <si>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</si>
  <si>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</si>
  <si>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</si>
  <si>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</si>
  <si>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</si>
  <si>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</si>
  <si>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</si>
  <si>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</si>
  <si>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</si>
  <si>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</si>
  <si>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</si>
  <si>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</si>
  <si>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</si>
  <si>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</si>
  <si>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</si>
  <si>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</si>
  <si>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</si>
  <si>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</si>
  <si>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</si>
  <si>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</si>
  <si>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</si>
  <si>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</si>
  <si>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</si>
  <si>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</si>
  <si>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</si>
  <si>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</si>
  <si>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</si>
  <si>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</si>
  <si>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</si>
  <si>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</si>
  <si>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</si>
  <si>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</si>
  <si>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</si>
  <si>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</si>
  <si>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</si>
  <si>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</si>
  <si>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</si>
  <si>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</si>
  <si>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</si>
  <si>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</si>
  <si>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</si>
  <si>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</si>
  <si>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</si>
  <si>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</si>
  <si>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</si>
  <si>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</si>
  <si>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</si>
  <si>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</si>
  <si>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</si>
  <si>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</si>
  <si>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</si>
  <si>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</si>
  <si>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</si>
  <si>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</si>
  <si>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</si>
  <si>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</si>
  <si>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</si>
  <si>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</si>
  <si>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</si>
  <si>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</si>
  <si>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</si>
  <si>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</si>
  <si>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</si>
  <si>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</si>
  <si>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</si>
  <si>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</si>
  <si>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</si>
  <si>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</si>
  <si>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</si>
  <si>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</si>
  <si>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</si>
  <si>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</si>
  <si>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</si>
  <si>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</si>
  <si>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</si>
  <si>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</si>
  <si>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</si>
  <si>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</si>
  <si>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</si>
  <si>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</si>
  <si>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</si>
  <si>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</si>
  <si>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</si>
  <si>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</si>
  <si>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</si>
  <si>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</si>
  <si>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</si>
  <si>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</si>
  <si>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</si>
  <si>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</si>
  <si>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</si>
  <si>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</si>
  <si>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</si>
  <si>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</si>
  <si>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</si>
  <si>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</si>
  <si>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</si>
  <si>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</si>
  <si>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</si>
  <si>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</si>
  <si>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</si>
  <si>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</si>
  <si>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</si>
  <si>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</si>
  <si>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</si>
  <si>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</si>
  <si>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</si>
  <si>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</si>
  <si>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</si>
  <si>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</si>
  <si>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</si>
  <si>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</si>
  <si>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</si>
  <si>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</si>
  <si>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</si>
  <si>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</si>
  <si>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</si>
  <si>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</si>
  <si>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</si>
  <si>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</si>
  <si>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</si>
  <si>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</si>
  <si>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</si>
  <si>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</si>
  <si>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</si>
  <si>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</si>
  <si>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</si>
  <si>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</si>
  <si>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</si>
  <si>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</si>
  <si>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</si>
  <si>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</si>
  <si>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</si>
  <si>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</si>
  <si>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</si>
  <si>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</si>
  <si>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</si>
  <si>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</si>
  <si>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</si>
  <si>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</si>
  <si>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</si>
  <si>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</si>
  <si>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</si>
  <si>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</si>
  <si>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</si>
  <si>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</si>
  <si>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</si>
  <si>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</si>
  <si>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</si>
  <si>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</si>
  <si>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</si>
  <si>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</si>
  <si>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</si>
  <si>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</si>
  <si>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</si>
  <si>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</si>
  <si>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</si>
  <si>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</si>
  <si>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</si>
  <si>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</si>
  <si>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</si>
  <si>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</si>
  <si>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</si>
  <si>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</si>
  <si>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</si>
  <si>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</si>
  <si>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</si>
  <si>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</si>
  <si>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</si>
  <si>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</si>
  <si>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</si>
  <si>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</si>
  <si>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</si>
  <si>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</si>
  <si>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</si>
  <si>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</si>
  <si>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</si>
  <si>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</si>
  <si>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</si>
  <si>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</si>
  <si>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</si>
  <si>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</si>
  <si>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</si>
  <si>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</si>
  <si>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</si>
  <si>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</si>
  <si>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</si>
  <si>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</si>
  <si>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</si>
  <si>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</si>
  <si>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</si>
  <si>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</si>
  <si>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</si>
  <si>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</si>
  <si>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</si>
  <si>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</si>
  <si>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</si>
  <si>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</si>
  <si>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</si>
  <si>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</si>
  <si>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</si>
  <si>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</si>
  <si>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</si>
  <si>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</si>
  <si>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</si>
  <si>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</si>
  <si>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</si>
  <si>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</si>
  <si>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</si>
  <si>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</si>
  <si>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</si>
  <si>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</si>
  <si>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</si>
  <si>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</si>
  <si>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</si>
  <si>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</si>
  <si>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</si>
  <si>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</si>
  <si>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</si>
  <si>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</si>
  <si>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</si>
  <si>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</si>
  <si>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</si>
  <si>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</si>
  <si>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</si>
  <si>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</si>
  <si>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</si>
  <si>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</si>
  <si>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</si>
  <si>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</si>
  <si>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</si>
  <si>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</si>
  <si>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</si>
  <si>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</si>
  <si>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</si>
  <si>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</si>
  <si>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</si>
  <si>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</si>
  <si>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</si>
  <si>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</si>
  <si>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</si>
  <si>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</si>
  <si>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</si>
  <si>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</si>
  <si>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</si>
  <si>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</si>
  <si>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</si>
  <si>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</si>
  <si>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</si>
  <si>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</si>
  <si>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</si>
  <si>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</si>
  <si>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</si>
  <si>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</si>
  <si>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</si>
  <si>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</si>
  <si>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</si>
  <si>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</si>
  <si>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</si>
  <si>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</si>
  <si>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</si>
  <si>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</si>
  <si>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</si>
  <si>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</si>
  <si>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</si>
  <si>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</si>
  <si>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</si>
  <si>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</si>
  <si>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</si>
  <si>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</si>
  <si>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</si>
  <si>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</si>
  <si>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</si>
  <si>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</si>
  <si>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</si>
  <si>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</si>
  <si>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</si>
  <si>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</si>
  <si>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</si>
  <si>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</si>
  <si>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</si>
  <si>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</si>
  <si>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</si>
  <si>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</si>
  <si>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</si>
  <si>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</si>
  <si>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</si>
  <si>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</si>
  <si>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</si>
  <si>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</si>
  <si>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</si>
  <si>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</si>
  <si>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</si>
  <si>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</si>
  <si>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</si>
  <si>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</si>
  <si>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</si>
  <si>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</si>
  <si>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</si>
  <si>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</si>
  <si>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</si>
  <si>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</si>
  <si>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</si>
  <si>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</si>
  <si>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</si>
  <si>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</si>
  <si>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</si>
  <si>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</si>
  <si>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</si>
  <si>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</si>
  <si>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</si>
  <si>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</si>
  <si>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</si>
  <si>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</si>
  <si>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</si>
  <si>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</si>
  <si>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</si>
  <si>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</si>
  <si>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</si>
  <si>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</si>
  <si>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</si>
  <si>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</si>
  <si>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</si>
  <si>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</si>
  <si>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</si>
  <si>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</si>
  <si>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</si>
  <si>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</si>
  <si>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</si>
  <si>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</si>
  <si>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</si>
  <si>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</si>
  <si>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</si>
  <si>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</si>
  <si>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</si>
  <si>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</si>
  <si>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</si>
  <si>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</si>
  <si>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</si>
  <si>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</si>
  <si>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</si>
  <si>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</si>
  <si>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</si>
  <si>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</si>
  <si>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</si>
  <si>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</si>
  <si>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</si>
  <si>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</si>
  <si>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</si>
  <si>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</si>
  <si>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</si>
  <si>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</si>
  <si>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</si>
  <si>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</si>
  <si>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</si>
  <si>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</si>
  <si>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</si>
  <si>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</si>
  <si>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</si>
  <si>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</si>
  <si>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</si>
  <si>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</si>
  <si>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</si>
  <si>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</si>
  <si>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</si>
  <si>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</si>
  <si>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</si>
  <si>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</si>
  <si>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</si>
  <si>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</si>
  <si>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</si>
  <si>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</si>
  <si>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</si>
  <si>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</si>
  <si>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</si>
  <si>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</si>
  <si>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</si>
  <si>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</si>
  <si>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</si>
  <si>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</si>
  <si>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</si>
  <si>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</si>
  <si>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</si>
  <si>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</si>
  <si>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</si>
  <si>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</si>
  <si>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</si>
  <si>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</si>
  <si>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</si>
  <si>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</si>
  <si>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</si>
  <si>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</si>
  <si>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</si>
  <si>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</si>
  <si>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</si>
  <si>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</si>
  <si>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</si>
  <si>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</si>
  <si>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</si>
  <si>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</si>
  <si>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</si>
  <si>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</si>
  <si>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</si>
  <si>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</si>
  <si>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</si>
  <si>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</si>
  <si>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</si>
  <si>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</si>
  <si>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</si>
  <si>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</si>
  <si>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</si>
  <si>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</si>
  <si>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</si>
  <si>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</si>
  <si>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</si>
  <si>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</si>
  <si>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</si>
  <si>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</si>
  <si>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</si>
  <si>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</si>
  <si>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</si>
  <si>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</si>
  <si>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</si>
  <si>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</si>
  <si>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</si>
  <si>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</si>
  <si>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</si>
  <si>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</si>
  <si>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</si>
  <si>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</si>
  <si>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</si>
  <si>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</si>
  <si>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</si>
  <si>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</si>
  <si>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</si>
  <si>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</si>
  <si>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</si>
  <si>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</si>
  <si>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</si>
  <si>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</si>
  <si>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</si>
  <si>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</si>
  <si>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</si>
  <si>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</si>
  <si>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</si>
  <si>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</si>
  <si>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</si>
  <si>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</si>
  <si>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</si>
  <si>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</si>
  <si>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</si>
  <si>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</si>
  <si>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</si>
  <si>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</si>
  <si>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</si>
  <si>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</si>
  <si>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</si>
  <si>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</si>
  <si>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</si>
  <si>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</si>
  <si>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</si>
  <si>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</si>
  <si>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</si>
  <si>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</si>
  <si>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</si>
  <si>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</si>
  <si>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</si>
  <si>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</si>
  <si>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</si>
  <si>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</si>
  <si>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</si>
  <si>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</si>
  <si>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</si>
  <si>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</si>
  <si>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</si>
  <si>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</si>
  <si>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</si>
  <si>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</si>
  <si>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</si>
  <si>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</si>
  <si>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</si>
  <si>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</si>
  <si>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</si>
  <si>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</si>
  <si>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</si>
  <si>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</si>
  <si>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</si>
  <si>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</si>
  <si>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</si>
  <si>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</si>
  <si>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</si>
  <si>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</si>
  <si>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</si>
  <si>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</si>
  <si>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</si>
  <si>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</si>
  <si>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</si>
  <si>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</si>
  <si>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</si>
  <si>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</si>
  <si>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</si>
  <si>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</si>
  <si>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</si>
  <si>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</si>
  <si>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</si>
  <si>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</si>
  <si>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</si>
  <si>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</si>
  <si>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</si>
  <si>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</si>
  <si>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</si>
  <si>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</si>
  <si>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</si>
  <si>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</si>
  <si>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</si>
  <si>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</si>
  <si>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</si>
  <si>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</si>
  <si>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</si>
  <si>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</si>
  <si>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</si>
  <si>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</si>
  <si>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</si>
  <si>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</si>
  <si>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</si>
  <si>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</si>
  <si>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</si>
  <si>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</si>
  <si>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</si>
  <si>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</si>
  <si>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</si>
  <si>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</si>
  <si>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</si>
  <si>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</si>
  <si>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</si>
  <si>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</si>
  <si>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</si>
  <si>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</si>
  <si>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</si>
  <si>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</si>
  <si>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</si>
  <si>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</si>
  <si>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</si>
  <si>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</si>
  <si>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</si>
  <si>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</si>
  <si>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</si>
  <si>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</si>
  <si>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</si>
  <si>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</si>
  <si>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</si>
  <si>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</si>
  <si>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</si>
  <si>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</si>
  <si>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</si>
  <si>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</si>
  <si>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</si>
  <si>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</si>
  <si>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</si>
  <si>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</si>
  <si>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</si>
  <si>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</si>
  <si>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</si>
  <si>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</si>
  <si>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</si>
  <si>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</si>
  <si>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</si>
  <si>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</si>
  <si>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</si>
  <si>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</si>
  <si>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</si>
  <si>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</si>
  <si>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</si>
  <si>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</si>
  <si>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</si>
  <si>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</si>
  <si>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</si>
  <si>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</si>
  <si>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</si>
  <si>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</si>
  <si>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</si>
  <si>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</si>
  <si>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</si>
  <si>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</si>
  <si>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</si>
  <si>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</si>
  <si>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</si>
  <si>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</si>
  <si>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</si>
  <si>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</si>
  <si>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</si>
  <si>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</si>
  <si>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</si>
  <si>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</si>
  <si>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</si>
  <si>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</si>
  <si>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</si>
  <si>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</si>
  <si>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</si>
  <si>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</si>
  <si>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</si>
  <si>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</si>
  <si>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</si>
  <si>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</si>
  <si>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</si>
  <si>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</si>
  <si>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</si>
  <si>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</si>
  <si>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</si>
  <si>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</si>
  <si>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</si>
  <si>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</si>
  <si>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</si>
  <si>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</si>
  <si>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</si>
  <si>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</si>
  <si>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</si>
  <si>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</si>
  <si>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</si>
  <si>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</si>
  <si>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</si>
  <si>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</si>
  <si>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</si>
  <si>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</si>
  <si>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</si>
  <si>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</si>
  <si>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</si>
  <si>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</si>
  <si>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</si>
  <si>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</si>
  <si>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</si>
  <si>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</si>
  <si>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</si>
  <si>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</si>
  <si>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</si>
  <si>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</si>
  <si>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</si>
  <si>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</si>
  <si>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</si>
  <si>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</si>
  <si>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</si>
  <si>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</si>
  <si>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</si>
  <si>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</si>
  <si>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</si>
  <si>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</si>
  <si>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</si>
  <si>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</si>
  <si>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</si>
  <si>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</si>
  <si>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</si>
  <si>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</si>
  <si>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</si>
  <si>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</si>
  <si>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</si>
  <si>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</si>
  <si>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</si>
  <si>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</si>
  <si>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</si>
  <si>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</si>
  <si>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</si>
  <si>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</si>
  <si>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</si>
  <si>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</si>
  <si>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</si>
  <si>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</si>
  <si>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</si>
  <si>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</si>
  <si>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</si>
  <si>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</si>
  <si>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</si>
  <si>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</si>
  <si>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</si>
  <si>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</si>
  <si>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</si>
  <si>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</si>
  <si>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</si>
  <si>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</si>
  <si>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</si>
  <si>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</si>
  <si>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</si>
  <si>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</si>
  <si>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</si>
  <si>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</si>
  <si>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</si>
  <si>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</si>
  <si>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</si>
  <si>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</si>
  <si>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</si>
  <si>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</si>
  <si>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</si>
  <si>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</si>
  <si>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</si>
  <si>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</si>
  <si>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</si>
  <si>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</si>
  <si>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</si>
  <si>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</si>
  <si>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</si>
  <si>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</si>
  <si>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</si>
  <si>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</si>
  <si>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</si>
  <si>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</si>
  <si>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</si>
  <si>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</si>
  <si>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</si>
  <si>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</si>
  <si>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</si>
  <si>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</si>
  <si>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</si>
  <si>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</si>
  <si>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</si>
  <si>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</si>
  <si>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</si>
  <si>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</si>
  <si>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</si>
  <si>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</si>
  <si>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</si>
  <si>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</si>
  <si>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</si>
  <si>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</si>
  <si>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</si>
  <si>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</si>
  <si>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</si>
  <si>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</si>
  <si>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</si>
  <si>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</si>
  <si>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</si>
  <si>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</si>
  <si>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</si>
  <si>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</si>
  <si>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</si>
  <si>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</si>
  <si>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</si>
  <si>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</si>
  <si>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</si>
  <si>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</si>
  <si>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</si>
  <si>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</si>
  <si>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</si>
  <si>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</si>
  <si>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</si>
  <si>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</si>
  <si>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</si>
  <si>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</si>
  <si>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</si>
  <si>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</si>
  <si>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</si>
  <si>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</si>
  <si>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</si>
  <si>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</si>
  <si>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</si>
  <si>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</si>
  <si>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</si>
  <si>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</si>
  <si>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</si>
  <si>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</si>
  <si>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</si>
  <si>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</si>
  <si>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</si>
  <si>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</si>
  <si>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</si>
  <si>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</si>
  <si>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</si>
  <si>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</si>
  <si>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</si>
  <si>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</si>
  <si>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</si>
  <si>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</si>
  <si>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</si>
  <si>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</si>
  <si>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</si>
  <si>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</si>
  <si>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</si>
  <si>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</si>
  <si>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</si>
  <si>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</si>
  <si>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</si>
  <si>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</si>
  <si>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</si>
  <si>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</si>
  <si>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</si>
  <si>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</si>
  <si>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</si>
  <si>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</si>
  <si>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</si>
  <si>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</si>
  <si>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</si>
  <si>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</si>
  <si>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</si>
  <si>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</si>
  <si>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</si>
  <si>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</si>
  <si>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</si>
  <si>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</si>
  <si>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</si>
  <si>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</si>
  <si>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</si>
  <si>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</si>
  <si>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</si>
  <si>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</si>
  <si>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</si>
  <si>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</si>
  <si>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</si>
  <si>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</si>
  <si>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</si>
  <si>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</si>
  <si>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</si>
  <si>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</si>
  <si>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</si>
  <si>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</si>
  <si>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</si>
  <si>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</si>
  <si>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</si>
  <si>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</si>
  <si>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</si>
  <si>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</si>
  <si>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</si>
  <si>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</si>
  <si>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</si>
  <si>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</si>
  <si>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</si>
  <si>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</si>
  <si>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</si>
  <si>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</si>
  <si>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</si>
  <si>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</si>
  <si>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</si>
  <si>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</si>
  <si>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</si>
  <si>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</si>
  <si>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</si>
  <si>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</si>
  <si>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</si>
  <si>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</si>
  <si>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</si>
  <si>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</si>
  <si>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</si>
  <si>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</si>
  <si>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</si>
  <si>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</si>
  <si>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</si>
  <si>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</si>
  <si>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</si>
  <si>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</si>
  <si>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</si>
  <si>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</si>
  <si>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</si>
  <si>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</si>
  <si>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</si>
  <si>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</si>
  <si>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</si>
  <si>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</si>
  <si>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</si>
  <si>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</si>
  <si>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</si>
  <si>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</si>
  <si>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</si>
  <si>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</si>
  <si>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</si>
  <si>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</si>
  <si>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</si>
  <si>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</si>
  <si>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</si>
  <si>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</si>
  <si>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</si>
  <si>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</si>
  <si>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</si>
  <si>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</si>
  <si>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</si>
  <si>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</si>
  <si>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</si>
  <si>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</si>
  <si>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</si>
  <si>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</si>
  <si>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</si>
  <si>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</si>
  <si>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</si>
  <si>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</si>
  <si>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</si>
  <si>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</si>
  <si>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</si>
  <si>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</si>
  <si>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</si>
  <si>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</si>
  <si>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</si>
  <si>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</si>
  <si>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</si>
  <si>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</si>
  <si>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</si>
  <si>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</si>
  <si>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</si>
  <si>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</si>
  <si>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</si>
  <si>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</si>
  <si>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</si>
  <si>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</si>
  <si>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</si>
  <si>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</si>
  <si>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</si>
  <si>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</si>
  <si>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</si>
  <si>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</si>
  <si>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</si>
  <si>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</si>
  <si>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</si>
  <si>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</si>
  <si>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</si>
  <si>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</si>
  <si>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</si>
  <si>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</si>
  <si>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</si>
  <si>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</si>
  <si>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</si>
  <si>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</si>
  <si>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</si>
  <si>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</si>
  <si>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</si>
  <si>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</si>
  <si>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</si>
  <si>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</si>
  <si>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</si>
  <si>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</si>
  <si>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</si>
  <si>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</si>
  <si>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</si>
  <si>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</si>
  <si>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</si>
  <si>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</si>
  <si>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</si>
  <si>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</si>
  <si>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</si>
  <si>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</si>
  <si>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</si>
  <si>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</si>
  <si>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</si>
  <si>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</si>
  <si>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</si>
  <si>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</si>
  <si>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</si>
  <si>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</si>
  <si>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</si>
  <si>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</si>
  <si>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</si>
  <si>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</si>
  <si>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</si>
  <si>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</si>
  <si>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</si>
  <si>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</si>
  <si>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</si>
  <si>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</si>
  <si>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</si>
  <si>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</si>
  <si>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</si>
  <si>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</si>
  <si>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</si>
  <si>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</si>
  <si>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</si>
  <si>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</si>
  <si>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</si>
  <si>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</si>
  <si>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</si>
  <si>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</si>
  <si>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</si>
  <si>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</si>
  <si>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</si>
  <si>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</si>
  <si>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</si>
  <si>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</si>
  <si>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</si>
  <si>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</si>
  <si>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</si>
  <si>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</si>
  <si>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</si>
  <si>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</si>
  <si>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</si>
  <si>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</si>
  <si>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</si>
  <si>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</si>
  <si>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</si>
  <si>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</si>
  <si>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</si>
  <si>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</si>
  <si>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</si>
  <si>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</si>
  <si>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</si>
  <si>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</si>
  <si>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</si>
  <si>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</si>
  <si>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</si>
  <si>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</si>
  <si>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</si>
  <si>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</si>
  <si>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</si>
  <si>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</si>
  <si>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</si>
  <si>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</si>
  <si>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</si>
  <si>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</si>
  <si>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</si>
  <si>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</si>
  <si>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</si>
  <si>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</si>
  <si>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</si>
  <si>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</si>
  <si>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</si>
  <si>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</si>
  <si>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</si>
  <si>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</si>
  <si>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</si>
  <si>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</si>
  <si>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</si>
  <si>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</si>
  <si>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</si>
  <si>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</si>
  <si>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</si>
  <si>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</si>
  <si>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</si>
  <si>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</si>
  <si>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</si>
  <si>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</si>
  <si>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</si>
  <si>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</si>
  <si>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</si>
  <si>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</si>
  <si>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</si>
  <si>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</si>
  <si>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</si>
  <si>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</si>
  <si>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</si>
  <si>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</si>
  <si>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</si>
  <si>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</si>
  <si>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</si>
  <si>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</si>
  <si>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</si>
  <si>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</si>
  <si>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</si>
  <si>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</si>
  <si>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</si>
  <si>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</si>
  <si>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</si>
  <si>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</si>
  <si>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</si>
  <si>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</si>
  <si>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</si>
  <si>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</si>
  <si>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</si>
  <si>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</si>
  <si>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</si>
  <si>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</si>
  <si>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</si>
  <si>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</si>
  <si>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</si>
  <si>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</si>
  <si>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</si>
  <si>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</si>
  <si>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</si>
  <si>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</si>
  <si>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</si>
  <si>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</si>
  <si>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</si>
  <si>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</si>
  <si>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</si>
  <si>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</si>
  <si>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</si>
  <si>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</si>
  <si>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</si>
  <si>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</si>
  <si>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</si>
  <si>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</si>
  <si>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</si>
  <si>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</si>
  <si>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</si>
  <si>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</si>
  <si>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</si>
  <si>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</si>
  <si>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</si>
  <si>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</si>
  <si>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</si>
  <si>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</si>
  <si>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</si>
  <si>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</si>
  <si>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</si>
  <si>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</si>
  <si>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</si>
  <si>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</si>
  <si>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</si>
  <si>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</si>
  <si>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</si>
  <si>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</si>
  <si>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</si>
  <si>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</si>
  <si>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</si>
  <si>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</si>
  <si>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</si>
  <si>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</si>
  <si>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</si>
  <si>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</si>
  <si>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</si>
  <si>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</si>
  <si>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</si>
  <si>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</si>
  <si>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</si>
  <si>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</si>
  <si>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</si>
  <si>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</si>
  <si>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</si>
  <si>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</si>
  <si>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</si>
  <si>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</si>
  <si>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</si>
  <si>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</si>
  <si>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</si>
  <si>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</si>
  <si>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</si>
  <si>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</si>
  <si>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</si>
  <si>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</si>
  <si>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</si>
  <si>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</si>
  <si>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</si>
  <si>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</si>
  <si>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</si>
  <si>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</si>
  <si>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</si>
  <si>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</si>
  <si>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</si>
  <si>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</si>
  <si>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</si>
  <si>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</si>
  <si>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</si>
  <si>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</si>
  <si>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</si>
  <si>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</si>
  <si>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</si>
  <si>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</si>
  <si>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</si>
  <si>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</si>
  <si>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</si>
  <si>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</si>
  <si>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</si>
  <si>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</si>
  <si>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</si>
  <si>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</si>
  <si>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</si>
  <si>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</si>
  <si>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</si>
  <si>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</si>
  <si>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</si>
  <si>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</si>
  <si>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</si>
  <si>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</si>
  <si>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</si>
  <si>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</si>
  <si>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</si>
  <si>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</si>
  <si>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</si>
  <si>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</si>
  <si>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</si>
  <si>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</si>
  <si>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</si>
  <si>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</si>
  <si>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</si>
  <si>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</si>
  <si>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</si>
  <si>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</si>
  <si>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</si>
  <si>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</si>
  <si>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</si>
  <si>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</si>
  <si>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</si>
  <si>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</si>
  <si>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</si>
  <si>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</si>
  <si>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</si>
  <si>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</si>
  <si>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</si>
  <si>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</si>
  <si>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</si>
  <si>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</si>
  <si>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</si>
  <si>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</si>
  <si>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</si>
  <si>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</si>
  <si>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</si>
  <si>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</si>
  <si>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</si>
  <si>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</si>
  <si>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</si>
  <si>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</si>
  <si>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</si>
  <si>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</si>
  <si>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</si>
  <si>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</si>
  <si>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</si>
  <si>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</si>
  <si>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</si>
  <si>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</si>
  <si>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</si>
  <si>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</si>
  <si>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</si>
  <si>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</si>
  <si>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</si>
  <si>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</si>
  <si>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</si>
  <si>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</si>
  <si>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</si>
  <si>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</si>
  <si>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</si>
  <si>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</si>
  <si>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</si>
  <si>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</si>
  <si>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</si>
  <si>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</si>
  <si>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</si>
  <si>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</si>
  <si>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</si>
  <si>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</si>
  <si>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</si>
  <si>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</si>
  <si>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</si>
  <si>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</si>
  <si>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</si>
  <si>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</si>
  <si>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</si>
  <si>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</si>
  <si>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</si>
  <si>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</si>
  <si>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</si>
  <si>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</si>
  <si>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</si>
  <si>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</si>
  <si>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</si>
  <si>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</si>
  <si>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</si>
  <si>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</si>
  <si>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</si>
  <si>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</si>
  <si>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</si>
  <si>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</si>
  <si>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</si>
  <si>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</si>
  <si>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</si>
  <si>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</si>
  <si>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</si>
  <si>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</si>
  <si>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</si>
  <si>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</si>
  <si>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</si>
  <si>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</si>
  <si>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</si>
  <si>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</si>
  <si>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</si>
  <si>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</si>
  <si>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</si>
  <si>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</si>
  <si>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</si>
  <si>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</si>
  <si>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</si>
  <si>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</si>
  <si>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</si>
  <si>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</si>
  <si>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</si>
  <si>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</si>
  <si>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</si>
  <si>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</si>
  <si>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</si>
  <si>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</si>
  <si>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</si>
  <si>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</si>
  <si>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</si>
  <si>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</si>
  <si>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</si>
  <si>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</si>
  <si>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</si>
  <si>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</si>
  <si>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</si>
  <si>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</si>
  <si>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</si>
  <si>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</si>
  <si>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</si>
  <si>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</si>
  <si>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</si>
  <si>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</si>
  <si>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</si>
  <si>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</si>
  <si>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</si>
  <si>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</si>
  <si>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</si>
  <si>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</si>
  <si>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</si>
  <si>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</si>
  <si>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</si>
  <si>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</si>
  <si>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</si>
  <si>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</si>
  <si>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</si>
  <si>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</si>
  <si>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</si>
  <si>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</si>
  <si>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</si>
  <si>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</si>
  <si>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</si>
  <si>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</si>
  <si>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</si>
  <si>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</si>
  <si>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</si>
  <si>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</si>
  <si>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</si>
  <si>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</si>
  <si>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</si>
  <si>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</si>
  <si>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</si>
  <si>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</si>
  <si>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</si>
  <si>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</si>
  <si>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</si>
  <si>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</si>
  <si>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</si>
  <si>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</si>
  <si>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</si>
  <si>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</si>
  <si>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</si>
  <si>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</si>
  <si>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</si>
  <si>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</si>
  <si>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</si>
  <si>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</si>
  <si>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</si>
  <si>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</si>
  <si>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</si>
  <si>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</si>
  <si>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</si>
  <si>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</si>
  <si>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</si>
  <si>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</si>
  <si>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</si>
  <si>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</si>
  <si>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</si>
  <si>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</si>
  <si>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</si>
  <si>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</si>
  <si>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</si>
  <si>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</si>
  <si>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</si>
  <si>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</si>
  <si>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</si>
  <si>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</si>
  <si>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</si>
  <si>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</si>
  <si>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</si>
  <si>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</si>
  <si>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</si>
  <si>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</si>
  <si>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</si>
  <si>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</si>
  <si>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</si>
  <si>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</si>
  <si>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</si>
  <si>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</si>
  <si>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</si>
  <si>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</si>
  <si>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</si>
  <si>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</si>
  <si>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</si>
  <si>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</si>
  <si>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</si>
  <si>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</si>
  <si>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</si>
  <si>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</si>
  <si>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</si>
  <si>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</si>
  <si>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</si>
  <si>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</si>
  <si>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</si>
  <si>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</si>
  <si>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</si>
  <si>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</si>
  <si>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</si>
  <si>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</si>
  <si>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</si>
  <si>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</si>
  <si>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</si>
  <si>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</si>
  <si>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</si>
  <si>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</si>
  <si>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</si>
  <si>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</si>
  <si>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</si>
  <si>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</si>
  <si>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</si>
  <si>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</si>
  <si>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</si>
  <si>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</si>
  <si>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</si>
  <si>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</si>
  <si>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</si>
  <si>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</si>
  <si>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</si>
  <si>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</si>
  <si>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</si>
  <si>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</si>
  <si>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</si>
  <si>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</si>
  <si>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</si>
  <si>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</si>
  <si>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</si>
  <si>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</si>
  <si>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</si>
  <si>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</si>
  <si>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</si>
  <si>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</si>
  <si>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</si>
  <si>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</si>
  <si>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</si>
  <si>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</si>
  <si>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</si>
  <si>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</si>
  <si>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</si>
  <si>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</si>
  <si>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</si>
  <si>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</si>
  <si>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</si>
  <si>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</si>
  <si>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</si>
  <si>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</si>
  <si>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</si>
  <si>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</si>
  <si>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</si>
  <si>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</si>
  <si>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</si>
  <si>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</si>
  <si>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</si>
  <si>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</si>
  <si>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</si>
  <si>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</si>
  <si>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</si>
  <si>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</si>
  <si>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</si>
  <si>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</si>
  <si>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</si>
  <si>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</si>
  <si>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</si>
  <si>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</si>
  <si>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</si>
  <si>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</si>
  <si>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</si>
  <si>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</si>
  <si>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</si>
  <si>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</si>
  <si>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</si>
  <si>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</si>
  <si>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</si>
  <si>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</si>
  <si>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</si>
  <si>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</si>
  <si>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</si>
  <si>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</si>
  <si>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</si>
  <si>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</si>
  <si>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</si>
  <si>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</si>
  <si>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</si>
  <si>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</si>
  <si>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</si>
  <si>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</si>
  <si>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</si>
  <si>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</si>
  <si>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</si>
  <si>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</si>
  <si>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</si>
  <si>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</si>
  <si>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</si>
  <si>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</si>
  <si>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</si>
  <si>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</si>
  <si>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</si>
  <si>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</si>
  <si>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</si>
  <si>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</si>
  <si>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</si>
  <si>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</si>
  <si>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</si>
  <si>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</si>
  <si>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</si>
  <si>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</si>
  <si>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</si>
  <si>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</si>
  <si>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</si>
  <si>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</si>
  <si>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</si>
  <si>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</si>
  <si>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</si>
  <si>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</si>
  <si>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</si>
  <si>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</si>
  <si>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</si>
  <si>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</si>
  <si>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</si>
  <si>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</si>
  <si>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</si>
  <si>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</si>
  <si>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</si>
  <si>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</si>
  <si>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</si>
  <si>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</si>
  <si>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</si>
  <si>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</si>
  <si>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</si>
  <si>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</si>
  <si>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</si>
  <si>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</si>
  <si>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</si>
  <si>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</si>
  <si>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</si>
  <si>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</si>
  <si>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</si>
  <si>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</si>
  <si>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</si>
  <si>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</si>
  <si>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</si>
  <si>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</si>
  <si>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</si>
  <si>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</si>
  <si>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</si>
  <si>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</si>
  <si>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</si>
  <si>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</si>
  <si>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</si>
  <si>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</si>
  <si>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</si>
  <si>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</si>
  <si>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</si>
  <si>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</si>
  <si>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</si>
  <si>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</si>
  <si>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</si>
  <si>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</si>
  <si>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</si>
  <si>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</si>
  <si>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</si>
  <si>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</si>
  <si>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</si>
  <si>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</si>
  <si>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</si>
  <si>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</si>
  <si>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</si>
  <si>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</si>
  <si>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</si>
  <si>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</si>
  <si>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</si>
  <si>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</si>
  <si>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</si>
  <si>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</si>
  <si>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</si>
  <si>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</si>
  <si>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</si>
  <si>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</si>
  <si>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</si>
  <si>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</si>
  <si>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</si>
  <si>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</si>
  <si>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</si>
  <si>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</si>
  <si>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</si>
  <si>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</si>
  <si>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</si>
  <si>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</si>
  <si>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</si>
  <si>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</si>
  <si>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</si>
  <si>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</si>
  <si>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</si>
  <si>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</si>
  <si>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</si>
  <si>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</si>
  <si>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</si>
  <si>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</si>
  <si>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</si>
  <si>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</si>
  <si>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</si>
  <si>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</si>
  <si>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</si>
  <si>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</si>
  <si>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</si>
  <si>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</si>
  <si>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</si>
  <si>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</si>
  <si>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</si>
  <si>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</si>
  <si>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</si>
  <si>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</si>
  <si>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</si>
  <si>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</si>
  <si>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</si>
  <si>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</si>
  <si>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</si>
  <si>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</si>
  <si>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</si>
  <si>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</si>
  <si>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</si>
  <si>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</si>
  <si>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</si>
  <si>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</si>
  <si>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</si>
  <si>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</si>
  <si>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</si>
  <si>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</si>
  <si>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</si>
  <si>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</si>
  <si>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</si>
  <si>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</si>
  <si>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</si>
  <si>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</si>
  <si>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</si>
  <si>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</si>
  <si>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</si>
  <si>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</si>
  <si>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</si>
  <si>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</si>
  <si>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</si>
  <si>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</si>
  <si>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</si>
  <si>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</si>
  <si>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</si>
  <si>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</si>
  <si>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</si>
  <si>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</si>
  <si>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</si>
  <si>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</si>
  <si>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</si>
  <si>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</si>
  <si>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</si>
  <si>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</si>
  <si>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</si>
  <si>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</si>
  <si>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</si>
  <si>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</si>
  <si>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</si>
  <si>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</si>
  <si>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</si>
  <si>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</si>
  <si>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</si>
  <si>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</si>
  <si>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</si>
  <si>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</si>
  <si>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</si>
  <si>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</si>
  <si>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</si>
  <si>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</si>
  <si>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</si>
  <si>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</si>
  <si>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</si>
  <si>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</si>
  <si>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</si>
  <si>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</si>
  <si>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</si>
  <si>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</si>
  <si>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</si>
  <si>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</si>
  <si>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</si>
  <si>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</si>
  <si>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</si>
  <si>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</si>
  <si>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</si>
  <si>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</si>
  <si>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</si>
  <si>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</si>
  <si>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</si>
  <si>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</si>
  <si>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</si>
  <si>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</si>
  <si>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</si>
  <si>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</si>
  <si>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</si>
  <si>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</si>
  <si>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</si>
  <si>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</si>
  <si>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</si>
  <si>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</si>
  <si>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</si>
  <si>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</si>
  <si>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</si>
  <si>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</si>
  <si>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</si>
  <si>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</si>
  <si>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</si>
  <si>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</si>
  <si>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</si>
  <si>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</si>
  <si>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</si>
  <si>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</si>
  <si>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</si>
  <si>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</si>
  <si>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</si>
  <si>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</si>
  <si>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</si>
  <si>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</si>
  <si>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</si>
  <si>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</si>
  <si>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</si>
  <si>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</si>
  <si>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</si>
  <si>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</si>
  <si>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</si>
  <si>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</si>
  <si>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</si>
  <si>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</si>
  <si>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</si>
  <si>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</si>
  <si>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</si>
  <si>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</si>
  <si>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</si>
  <si>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</si>
  <si>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</si>
  <si>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</si>
  <si>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</si>
  <si>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</si>
  <si>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</si>
  <si>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</si>
  <si>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</si>
  <si>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</si>
  <si>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</si>
  <si>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</si>
  <si>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</si>
  <si>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</si>
  <si>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</si>
  <si>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</si>
  <si>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</si>
  <si>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</si>
  <si>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</si>
  <si>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</si>
  <si>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</si>
  <si>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</si>
  <si>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</si>
  <si>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</si>
  <si>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</si>
  <si>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</si>
  <si>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</si>
  <si>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</si>
  <si>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</si>
  <si>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</si>
  <si>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</si>
  <si>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</si>
  <si>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</si>
  <si>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</si>
  <si>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</si>
  <si>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</si>
  <si>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</si>
  <si>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</si>
  <si>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</si>
  <si>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</si>
  <si>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</si>
  <si>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</si>
  <si>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</si>
  <si>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</si>
  <si>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</si>
  <si>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</si>
  <si>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</si>
  <si>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</si>
  <si>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</si>
  <si>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</si>
  <si>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</si>
  <si>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</si>
  <si>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</si>
  <si>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</si>
  <si>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</si>
  <si>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</si>
  <si>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</si>
  <si>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</si>
  <si>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</si>
  <si>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</si>
  <si>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</si>
  <si>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</si>
  <si>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</si>
  <si>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</si>
  <si>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</si>
  <si>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</si>
  <si>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</si>
  <si>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</si>
  <si>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</si>
  <si>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</si>
  <si>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</si>
  <si>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</si>
  <si>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</si>
  <si>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</si>
  <si>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</si>
  <si>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</si>
  <si>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</si>
  <si>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</si>
  <si>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</si>
  <si>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</si>
  <si>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</si>
  <si>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</si>
  <si>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</si>
  <si>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</si>
  <si>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</si>
  <si>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</si>
  <si>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</si>
  <si>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</si>
  <si>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</si>
  <si>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</si>
  <si>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</si>
  <si>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</si>
  <si>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</si>
  <si>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</si>
  <si>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</si>
  <si>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</si>
  <si>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</si>
  <si>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</si>
  <si>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</si>
  <si>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</si>
  <si>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</si>
  <si>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</si>
  <si>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</si>
  <si>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</si>
  <si>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</si>
  <si>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</si>
  <si>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</si>
  <si>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</si>
  <si>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</si>
  <si>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</si>
  <si>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</si>
  <si>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</si>
  <si>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</si>
  <si>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</si>
  <si>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</si>
  <si>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</si>
  <si>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</si>
  <si>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</si>
  <si>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</si>
  <si>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</si>
  <si>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</si>
  <si>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</si>
  <si>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</si>
  <si>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</si>
  <si>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</si>
  <si>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</si>
  <si>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</si>
  <si>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</si>
  <si>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</si>
  <si>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</si>
  <si>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</si>
  <si>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</si>
  <si>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</si>
  <si>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</si>
  <si>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</si>
  <si>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</si>
  <si>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</si>
  <si>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</si>
  <si>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</si>
  <si>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</si>
  <si>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</si>
  <si>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</si>
  <si>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</si>
  <si>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</si>
  <si>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</si>
  <si>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</si>
  <si>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</si>
  <si>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</si>
  <si>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</si>
  <si>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</si>
  <si>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</si>
  <si>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</si>
  <si>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</si>
  <si>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</si>
  <si>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</si>
  <si>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</si>
  <si>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</si>
  <si>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</si>
  <si>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</si>
  <si>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</si>
  <si>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</si>
  <si>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</si>
  <si>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</si>
  <si>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</si>
  <si>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</si>
  <si>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</si>
  <si>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</si>
  <si>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</si>
  <si>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</si>
  <si>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</si>
  <si>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</si>
  <si>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</si>
  <si>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</si>
  <si>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</si>
  <si>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</si>
  <si>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</si>
  <si>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</si>
  <si>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</si>
  <si>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</si>
  <si>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</si>
  <si>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</si>
  <si>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</si>
  <si>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</si>
  <si>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</si>
  <si>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</si>
  <si>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</si>
  <si>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</si>
  <si>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</si>
  <si>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</si>
  <si>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</si>
  <si>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</si>
  <si>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</si>
  <si>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</si>
  <si>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</si>
  <si>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</si>
  <si>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</si>
  <si>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</si>
  <si>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</si>
  <si>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</si>
  <si>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</si>
  <si>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</si>
  <si>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</si>
  <si>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</si>
  <si>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</si>
  <si>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</si>
  <si>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</si>
  <si>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</si>
  <si>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</si>
  <si>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</si>
  <si>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</si>
  <si>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</si>
  <si>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</si>
  <si>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</si>
  <si>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</si>
  <si>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</si>
  <si>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</si>
  <si>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</si>
  <si>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</si>
  <si>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</si>
  <si>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</si>
  <si>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</si>
  <si>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</si>
  <si>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</si>
  <si>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</si>
  <si>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</si>
  <si>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</si>
  <si>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</si>
  <si>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</si>
  <si>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</si>
  <si>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</si>
  <si>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</si>
  <si>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</si>
  <si>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</si>
  <si>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</si>
  <si>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</si>
  <si>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</si>
  <si>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</si>
  <si>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</si>
  <si>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</si>
  <si>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</si>
  <si>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</si>
  <si>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</si>
  <si>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</si>
  <si>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</si>
  <si>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</si>
  <si>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</si>
  <si>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</si>
  <si>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</si>
  <si>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</si>
  <si>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</si>
  <si>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</si>
  <si>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</si>
  <si>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</si>
  <si>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</si>
  <si>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</si>
  <si>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</si>
  <si>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</si>
  <si>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</si>
  <si>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</si>
  <si>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</si>
  <si>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</si>
  <si>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</si>
  <si>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</si>
  <si>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</si>
  <si>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</si>
  <si>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</si>
  <si>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</si>
  <si>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</si>
  <si>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</si>
  <si>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</si>
  <si>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</si>
  <si>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</si>
  <si>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</si>
  <si>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</si>
  <si>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</si>
  <si>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</si>
  <si>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</si>
  <si>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</si>
  <si>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</si>
  <si>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</si>
  <si>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</si>
  <si>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</si>
  <si>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</si>
  <si>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</si>
  <si>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</si>
  <si>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</si>
  <si>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</si>
  <si>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</si>
  <si>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</si>
  <si>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</si>
  <si>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</si>
  <si>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</si>
  <si>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</si>
  <si>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</si>
  <si>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</si>
  <si>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</si>
  <si>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</si>
  <si>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</si>
  <si>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</si>
  <si>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</si>
  <si>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</si>
  <si>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</si>
  <si>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</si>
  <si>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</si>
  <si>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</si>
  <si>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</si>
  <si>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</si>
  <si>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</si>
  <si>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</si>
  <si>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</si>
  <si>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</si>
  <si>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</si>
  <si>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</si>
  <si>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</si>
  <si>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</si>
  <si>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</si>
  <si>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</si>
  <si>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</si>
  <si>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</si>
  <si>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</si>
  <si>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</si>
  <si>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</si>
  <si>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</si>
  <si>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</si>
  <si>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</si>
  <si>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</si>
  <si>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</si>
  <si>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</si>
  <si>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</si>
  <si>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</si>
  <si>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</si>
  <si>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</si>
  <si>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</si>
  <si>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</si>
  <si>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</si>
  <si>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</si>
  <si>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</si>
  <si>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</si>
  <si>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</si>
  <si>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</si>
  <si>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</si>
  <si>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</si>
  <si>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</si>
  <si>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</si>
  <si>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</si>
  <si>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</si>
  <si>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</si>
  <si>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</si>
  <si>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</si>
  <si>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</si>
  <si>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</si>
  <si>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</si>
  <si>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</si>
  <si>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</si>
  <si>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</si>
  <si>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</si>
  <si>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</si>
  <si>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</si>
  <si>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</si>
  <si>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</si>
  <si>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</si>
  <si>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</si>
  <si>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</si>
  <si>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</si>
  <si>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</si>
  <si>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</si>
  <si>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</si>
  <si>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</si>
  <si>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</si>
  <si>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</si>
  <si>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</si>
  <si>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</si>
  <si>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</si>
  <si>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</si>
  <si>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</si>
  <si>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</si>
  <si>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</si>
  <si>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</si>
  <si>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</si>
  <si>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</si>
  <si>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</si>
  <si>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</si>
  <si>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</si>
  <si>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</si>
  <si>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</si>
  <si>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</si>
  <si>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</si>
  <si>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</si>
  <si>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</si>
  <si>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</si>
  <si>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</si>
  <si>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</si>
  <si>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</si>
  <si>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</si>
  <si>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</si>
  <si>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</si>
  <si>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</si>
  <si>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</si>
  <si>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</si>
  <si>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</si>
  <si>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</si>
  <si>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</si>
  <si>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</si>
  <si>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</si>
  <si>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</si>
  <si>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</si>
  <si>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</si>
  <si>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</si>
  <si>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</si>
  <si>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</si>
  <si>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</si>
  <si>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</si>
  <si>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</si>
  <si>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</si>
  <si>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</si>
  <si>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</si>
  <si>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</si>
  <si>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</si>
  <si>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</si>
  <si>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</si>
  <si>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</si>
  <si>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</si>
  <si>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</si>
  <si>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</si>
  <si>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</si>
  <si>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</si>
  <si>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</si>
  <si>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</si>
  <si>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</si>
  <si>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</si>
  <si>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</si>
  <si>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</si>
  <si>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</si>
  <si>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</si>
  <si>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</si>
  <si>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</si>
  <si>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</si>
  <si>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</si>
  <si>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</si>
  <si>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</si>
  <si>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</si>
  <si>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</si>
  <si>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</si>
  <si>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</si>
  <si>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</si>
  <si>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</si>
  <si>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</si>
  <si>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</si>
  <si>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</si>
  <si>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</si>
  <si>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</si>
  <si>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</si>
  <si>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</si>
  <si>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</si>
  <si>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</si>
  <si>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</si>
  <si>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</si>
  <si>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</si>
  <si>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</si>
  <si>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</si>
  <si>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</si>
  <si>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</si>
  <si>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</si>
  <si>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</si>
  <si>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</si>
  <si>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</si>
  <si>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</si>
  <si>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</si>
  <si>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</si>
  <si>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</si>
  <si>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</si>
  <si>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</si>
  <si>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</si>
  <si>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</si>
  <si>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</si>
  <si>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</si>
  <si>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</si>
  <si>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</si>
  <si>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</si>
  <si>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</si>
  <si>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</si>
  <si>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</si>
  <si>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</si>
  <si>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</si>
  <si>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</si>
  <si>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</si>
  <si>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</si>
  <si>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</si>
  <si>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</si>
  <si>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</si>
  <si>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</si>
  <si>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</si>
  <si>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</si>
  <si>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</si>
  <si>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</si>
  <si>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</si>
  <si>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</si>
  <si>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</si>
  <si>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</si>
  <si>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</si>
  <si>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</si>
  <si>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</si>
  <si>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</si>
  <si>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</si>
  <si>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</si>
  <si>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</si>
  <si>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</si>
  <si>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</si>
  <si>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</si>
  <si>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</si>
  <si>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</si>
  <si>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</si>
  <si>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</si>
  <si>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</si>
  <si>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</si>
  <si>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</si>
  <si>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</si>
  <si>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</si>
  <si>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</si>
  <si>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</si>
  <si>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</si>
  <si>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</si>
  <si>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</si>
  <si>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</si>
  <si>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</si>
  <si>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</si>
  <si>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</si>
  <si>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</si>
  <si>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</si>
  <si>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</si>
  <si>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</si>
  <si>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</si>
  <si>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</si>
  <si>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</si>
  <si>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</si>
  <si>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</si>
  <si>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</si>
  <si>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</si>
  <si>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</si>
  <si>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</si>
  <si>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</si>
  <si>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</si>
  <si>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</si>
  <si>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</si>
  <si>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</si>
  <si>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</si>
  <si>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</si>
  <si>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</si>
  <si>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</si>
  <si>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</si>
  <si>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</si>
  <si>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</si>
  <si>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</si>
  <si>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</si>
  <si>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</si>
  <si>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</si>
  <si>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</si>
  <si>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</si>
  <si>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</si>
  <si>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</si>
  <si>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</si>
  <si>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</si>
  <si>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</si>
  <si>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</si>
  <si>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</si>
  <si>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</si>
  <si>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</si>
  <si>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</si>
  <si>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</si>
  <si>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</si>
  <si>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</si>
  <si>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</si>
  <si>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</si>
  <si>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</si>
  <si>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</si>
  <si>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</si>
  <si>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</si>
  <si>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</si>
  <si>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</si>
  <si>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</si>
  <si>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</si>
  <si>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</si>
  <si>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</si>
  <si>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</si>
  <si>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</si>
  <si>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</si>
  <si>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</si>
  <si>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</si>
  <si>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</si>
  <si>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</si>
  <si>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</si>
  <si>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</si>
  <si>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</si>
  <si>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</si>
  <si>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</si>
  <si>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</si>
  <si>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</si>
  <si>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</si>
  <si>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</si>
  <si>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</si>
  <si>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</si>
  <si>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</si>
  <si>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</si>
  <si>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</si>
  <si>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</si>
  <si>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</si>
  <si>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</si>
  <si>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</si>
  <si>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</si>
  <si>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</si>
  <si>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</si>
  <si>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</si>
  <si>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</si>
  <si>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</si>
  <si>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</si>
  <si>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</si>
  <si>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</si>
  <si>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</si>
  <si>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</si>
  <si>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</si>
  <si>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</si>
  <si>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</si>
  <si>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</si>
  <si>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</si>
  <si>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</si>
  <si>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</si>
  <si>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</si>
  <si>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</si>
  <si>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</si>
  <si>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</si>
  <si>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</si>
  <si>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</si>
  <si>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</si>
  <si>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</si>
  <si>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</si>
  <si>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</si>
  <si>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</si>
  <si>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</si>
  <si>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</si>
  <si>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</si>
  <si>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</si>
  <si>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</si>
  <si>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</si>
  <si>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</si>
  <si>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</si>
  <si>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</si>
  <si>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</si>
  <si>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</si>
  <si>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</si>
  <si>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</si>
  <si>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</si>
  <si>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</si>
  <si>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</si>
  <si>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</si>
  <si>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</si>
  <si>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</si>
  <si>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</si>
  <si>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</si>
  <si>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</si>
  <si>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</si>
  <si>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</si>
  <si>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</si>
  <si>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</si>
  <si>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</si>
  <si>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</si>
  <si>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</si>
  <si>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</si>
  <si>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</si>
  <si>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</si>
  <si>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</si>
  <si>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</si>
  <si>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</si>
  <si>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</si>
  <si>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</si>
  <si>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</si>
  <si>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</si>
  <si>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</si>
  <si>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</si>
  <si>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</si>
  <si>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</si>
  <si>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</si>
  <si>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</si>
  <si>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</si>
  <si>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</si>
  <si>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</si>
  <si>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</si>
  <si>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</si>
  <si>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</si>
  <si>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</si>
  <si>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</si>
  <si>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</si>
  <si>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</si>
  <si>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</si>
  <si>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</si>
  <si>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</si>
  <si>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</si>
  <si>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</si>
  <si>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</si>
  <si>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</si>
  <si>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</si>
  <si>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</si>
  <si>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</si>
  <si>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</si>
  <si>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</si>
  <si>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</si>
  <si>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</si>
  <si>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</si>
  <si>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</si>
  <si>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</si>
  <si>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</si>
  <si>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</si>
  <si>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</si>
  <si>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</si>
  <si>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</si>
  <si>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</si>
  <si>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</si>
  <si>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</si>
  <si>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</si>
  <si>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</si>
  <si>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</si>
  <si>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</si>
  <si>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</si>
  <si>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</si>
  <si>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</si>
  <si>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</si>
  <si>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</si>
  <si>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</si>
  <si>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</si>
  <si>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</si>
  <si>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</si>
  <si>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</si>
  <si>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</si>
  <si>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</si>
  <si>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</si>
  <si>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</si>
  <si>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</si>
  <si>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</si>
  <si>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</si>
  <si>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</si>
  <si>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</si>
  <si>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</si>
  <si>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</si>
  <si>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</si>
  <si>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</si>
  <si>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</si>
  <si>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</si>
  <si>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</si>
  <si>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</si>
  <si>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</si>
  <si>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</si>
  <si>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</si>
  <si>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</si>
  <si>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</si>
  <si>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</si>
  <si>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</si>
  <si>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</si>
  <si>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</si>
  <si>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</si>
  <si>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</si>
  <si>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</si>
  <si>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</si>
  <si>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</si>
  <si>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</si>
  <si>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</si>
  <si>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</si>
  <si>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</si>
  <si>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</si>
  <si>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</si>
  <si>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</si>
  <si>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</si>
  <si>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</si>
  <si>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</si>
  <si>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</si>
  <si>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</si>
  <si>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</si>
  <si>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</si>
  <si>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</si>
  <si>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</si>
  <si>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</si>
  <si>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</si>
  <si>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</si>
  <si>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</si>
  <si>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</si>
  <si>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</si>
  <si>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</si>
  <si>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</si>
  <si>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</si>
  <si>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</si>
  <si>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</si>
  <si>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</si>
  <si>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</si>
  <si>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</si>
  <si>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</si>
  <si>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</si>
  <si>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</si>
  <si>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</si>
  <si>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</si>
  <si>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</si>
  <si>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</si>
  <si>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</si>
  <si>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</si>
  <si>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</si>
  <si>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</si>
  <si>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</si>
  <si>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</si>
  <si>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</si>
  <si>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</si>
  <si>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</si>
  <si>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</si>
  <si>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</si>
  <si>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</si>
  <si>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</si>
  <si>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</si>
  <si>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</si>
  <si>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</si>
  <si>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</si>
  <si>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</si>
  <si>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</si>
  <si>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</si>
  <si>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</si>
  <si>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</si>
  <si>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</si>
  <si>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</si>
  <si>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</si>
  <si>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</si>
  <si>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</si>
  <si>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</si>
  <si>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</si>
  <si>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</si>
  <si>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</si>
  <si>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</si>
  <si>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</si>
  <si>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</si>
  <si>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</si>
  <si>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</si>
  <si>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</si>
  <si>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</si>
  <si>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</si>
  <si>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</si>
  <si>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</si>
  <si>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</si>
  <si>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</si>
  <si>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</si>
  <si>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</si>
  <si>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</si>
  <si>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</si>
  <si>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</si>
  <si>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</si>
  <si>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</si>
  <si>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</si>
  <si>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</si>
  <si>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</si>
  <si>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</si>
  <si>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</si>
  <si>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</si>
  <si>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</si>
  <si>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</si>
  <si>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</si>
  <si>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</si>
  <si>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</si>
  <si>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</si>
  <si>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</si>
  <si>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</si>
  <si>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</si>
  <si>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</si>
  <si>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</si>
  <si>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</si>
  <si>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</si>
  <si>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</si>
  <si>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</si>
  <si>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</si>
  <si>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</si>
  <si>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</si>
  <si>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</si>
  <si>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</si>
  <si>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</si>
  <si>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</si>
  <si>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</si>
  <si>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</si>
  <si>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</si>
  <si>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</si>
  <si>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</si>
  <si>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</si>
  <si>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</si>
  <si>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</si>
  <si>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</si>
  <si>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</si>
  <si>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</si>
  <si>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</si>
  <si>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</si>
  <si>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</si>
  <si>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</si>
  <si>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</si>
  <si>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</si>
  <si>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</si>
  <si>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</si>
  <si>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</si>
  <si>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</si>
  <si>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</si>
  <si>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</si>
  <si>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</si>
  <si>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</si>
  <si>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</si>
  <si>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</si>
  <si>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</si>
  <si>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</si>
  <si>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</si>
  <si>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</si>
  <si>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</si>
  <si>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</si>
  <si>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</si>
  <si>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</si>
  <si>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</si>
  <si>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</si>
  <si>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</si>
  <si>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</si>
  <si>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</si>
  <si>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</si>
  <si>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</si>
  <si>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</si>
  <si>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</si>
  <si>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</si>
  <si>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</si>
  <si>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</si>
  <si>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</si>
  <si>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</si>
  <si>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</si>
  <si>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</si>
  <si>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</si>
  <si>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</si>
  <si>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</si>
  <si>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</si>
  <si>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</si>
  <si>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</si>
  <si>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</si>
  <si>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</si>
  <si>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</si>
  <si>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</si>
  <si>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</si>
  <si>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</si>
  <si>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</si>
  <si>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</si>
  <si>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</si>
  <si>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</si>
  <si>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</si>
  <si>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</si>
  <si>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</si>
  <si>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</si>
  <si>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</si>
  <si>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</si>
  <si>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</si>
  <si>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</si>
  <si>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</si>
  <si>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</si>
  <si>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</si>
  <si>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</si>
  <si>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</si>
  <si>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</si>
  <si>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</si>
  <si>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</si>
  <si>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</si>
  <si>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</si>
  <si>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</si>
  <si>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</si>
  <si>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</si>
  <si>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</si>
  <si>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</si>
  <si>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</si>
  <si>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</si>
  <si>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</si>
  <si>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</si>
  <si>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</si>
  <si>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</si>
  <si>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</si>
  <si>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</si>
  <si>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</si>
  <si>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</si>
  <si>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</si>
  <si>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</si>
  <si>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</si>
  <si>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</si>
  <si>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</si>
  <si>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</si>
  <si>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</si>
  <si>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</si>
  <si>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</si>
  <si>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</si>
  <si>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</si>
  <si>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</si>
  <si>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</si>
  <si>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</si>
  <si>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</si>
  <si>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</si>
  <si>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</si>
  <si>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</si>
  <si>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</si>
  <si>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</si>
  <si>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</si>
  <si>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</si>
  <si>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</si>
  <si>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</si>
  <si>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</si>
  <si>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</si>
  <si>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</si>
  <si>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</si>
  <si>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</si>
  <si>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</si>
  <si>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</si>
  <si>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</si>
  <si>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</si>
  <si>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</si>
  <si>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</si>
  <si>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</si>
  <si>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</si>
  <si>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</si>
  <si>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</si>
  <si>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</si>
  <si>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</si>
  <si>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</si>
  <si>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</si>
  <si>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</si>
  <si>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</si>
  <si>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</si>
  <si>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</si>
  <si>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</si>
  <si>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</si>
  <si>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</si>
  <si>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</si>
  <si>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</si>
  <si>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</si>
  <si>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</si>
  <si>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</si>
  <si>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</si>
  <si>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</si>
  <si>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</si>
  <si>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</si>
  <si>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</si>
  <si>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</si>
  <si>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</si>
  <si>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</si>
  <si>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</si>
  <si>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</si>
  <si>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</si>
  <si>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</si>
  <si>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</si>
  <si>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</si>
  <si>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</si>
  <si>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</si>
  <si>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</si>
  <si>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</si>
  <si>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</si>
  <si>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</si>
  <si>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</si>
  <si>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</si>
  <si>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</si>
  <si>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</si>
  <si>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</si>
  <si>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</si>
  <si>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</si>
  <si>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</si>
  <si>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</si>
  <si>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</si>
  <si>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</si>
  <si>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</si>
  <si>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</si>
  <si>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</si>
  <si>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</si>
  <si>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</si>
  <si>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</si>
  <si>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</si>
  <si>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</si>
  <si>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</si>
  <si>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</si>
  <si>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</si>
  <si>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</si>
  <si>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</si>
  <si>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</si>
  <si>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</si>
  <si>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</si>
  <si>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</si>
  <si>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</si>
  <si>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</si>
  <si>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</si>
  <si>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</si>
  <si>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</si>
  <si>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</si>
  <si>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</si>
  <si>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</si>
  <si>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</si>
  <si>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</si>
  <si>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</si>
  <si>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</si>
  <si>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</si>
  <si>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</si>
  <si>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</si>
  <si>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</si>
  <si>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</si>
  <si>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</si>
  <si>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</si>
  <si>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</si>
  <si>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</si>
  <si>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</si>
  <si>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</si>
  <si>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</si>
  <si>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</si>
  <si>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</si>
  <si>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</si>
  <si>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</si>
  <si>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</si>
  <si>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</si>
  <si>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</si>
  <si>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</si>
  <si>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</si>
  <si>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</si>
  <si>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</si>
  <si>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</si>
  <si>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</si>
  <si>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</si>
  <si>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</si>
  <si>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</si>
  <si>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</si>
  <si>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</si>
  <si>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</si>
  <si>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</si>
  <si>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</si>
  <si>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</si>
  <si>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</si>
  <si>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</si>
  <si>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</si>
  <si>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</si>
  <si>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</si>
  <si>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</si>
  <si>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</si>
  <si>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</si>
  <si>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</si>
  <si>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</si>
  <si>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</si>
  <si>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</si>
  <si>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</si>
  <si>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</si>
  <si>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</si>
  <si>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</si>
  <si>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</si>
  <si>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</si>
  <si>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</si>
  <si>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</si>
  <si>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</si>
  <si>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</si>
  <si>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</si>
  <si>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</si>
  <si>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</si>
  <si>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</si>
  <si>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</si>
  <si>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</si>
  <si>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</si>
  <si>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</si>
  <si>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</si>
  <si>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</si>
  <si>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</si>
  <si>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</si>
  <si>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</si>
  <si>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</si>
  <si>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</si>
  <si>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</si>
  <si>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</si>
  <si>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</si>
  <si>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</si>
  <si>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</si>
  <si>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</si>
  <si>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</si>
  <si>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</si>
  <si>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</si>
  <si>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</si>
  <si>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</si>
  <si>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</si>
  <si>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</si>
  <si>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</si>
  <si>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</si>
  <si>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</si>
  <si>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</si>
  <si>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</si>
  <si>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</si>
  <si>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</si>
  <si>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</si>
  <si>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</si>
  <si>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</si>
  <si>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</si>
  <si>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</si>
  <si>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</si>
  <si>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</si>
  <si>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</si>
  <si>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</si>
  <si>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</si>
  <si>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</si>
  <si>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</si>
  <si>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</si>
  <si>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</si>
  <si>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</si>
  <si>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</si>
  <si>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</si>
  <si>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</si>
  <si>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</si>
  <si>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</si>
  <si>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</si>
  <si>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</si>
  <si>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</si>
  <si>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</si>
  <si>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</si>
  <si>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</si>
  <si>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</si>
  <si>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</si>
  <si>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</si>
  <si>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</si>
  <si>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</si>
  <si>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</si>
  <si>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</si>
  <si>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</si>
  <si>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</si>
  <si>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</si>
  <si>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</si>
  <si>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</si>
  <si>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</si>
  <si>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</si>
  <si>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</si>
  <si>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</si>
  <si>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</si>
  <si>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</si>
  <si>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</si>
  <si>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</si>
  <si>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</si>
  <si>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</si>
  <si>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</si>
  <si>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</si>
  <si>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</si>
  <si>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</si>
  <si>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</si>
  <si>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</si>
  <si>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</si>
  <si>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</si>
  <si>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</si>
  <si>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</si>
  <si>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</si>
  <si>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</si>
  <si>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</si>
  <si>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</si>
  <si>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</si>
  <si>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</si>
  <si>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</si>
  <si>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</si>
  <si>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</si>
  <si>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</si>
  <si>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</si>
  <si>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</si>
  <si>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</si>
  <si>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</si>
  <si>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</si>
  <si>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</si>
  <si>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</si>
  <si>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</si>
  <si>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</si>
  <si>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</si>
  <si>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</si>
  <si>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</si>
  <si>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</si>
  <si>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</si>
  <si>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</si>
  <si>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</si>
  <si>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</si>
  <si>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</si>
  <si>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</si>
  <si>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</si>
  <si>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</si>
  <si>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</si>
  <si>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</si>
  <si>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</si>
  <si>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</si>
  <si>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</si>
  <si>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</si>
  <si>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</si>
  <si>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</si>
  <si>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</si>
  <si>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</si>
  <si>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</si>
  <si>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</si>
  <si>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</si>
  <si>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</si>
  <si>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</si>
  <si>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</si>
  <si>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</si>
  <si>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</si>
  <si>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</si>
  <si>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</si>
  <si>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</si>
  <si>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</si>
  <si>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</si>
  <si>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</si>
  <si>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</si>
  <si>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</si>
  <si>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</si>
  <si>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</si>
  <si>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</si>
  <si>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</si>
  <si>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</si>
  <si>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</si>
  <si>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</si>
  <si>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</si>
  <si>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</si>
  <si>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</si>
  <si>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</si>
  <si>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</si>
  <si>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</si>
  <si>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</si>
  <si>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</si>
  <si>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</si>
  <si>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</si>
  <si>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</si>
  <si>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</si>
  <si>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</si>
  <si>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</si>
  <si>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</si>
  <si>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</si>
  <si>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</si>
  <si>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</si>
  <si>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</si>
  <si>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</si>
  <si>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</si>
  <si>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</si>
  <si>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</si>
  <si>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</si>
  <si>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</si>
  <si>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</si>
  <si>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</si>
  <si>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</si>
  <si>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</si>
  <si>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</si>
  <si>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</si>
  <si>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</si>
  <si>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</si>
  <si>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</si>
  <si>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</si>
  <si>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</si>
  <si>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</si>
  <si>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</si>
  <si>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</si>
  <si>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</si>
  <si>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</si>
  <si>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</si>
  <si>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</si>
  <si>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</si>
  <si>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</si>
  <si>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</si>
  <si>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</si>
  <si>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</si>
  <si>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</si>
  <si>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</si>
  <si>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</si>
  <si>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</si>
  <si>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</si>
  <si>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</si>
  <si>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</si>
  <si>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</si>
  <si>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</si>
  <si>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</si>
  <si>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</si>
  <si>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</si>
  <si>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</si>
  <si>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</si>
  <si>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</si>
  <si>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</si>
  <si>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</si>
  <si>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</si>
  <si>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</si>
  <si>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</si>
  <si>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</si>
  <si>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</si>
  <si>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</si>
  <si>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</si>
  <si>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</si>
  <si>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</si>
  <si>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</si>
  <si>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</si>
  <si>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</si>
  <si>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</si>
  <si>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</si>
  <si>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</si>
  <si>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</si>
  <si>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</si>
  <si>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</si>
  <si>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</si>
  <si>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</si>
  <si>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</si>
  <si>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</si>
  <si>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</si>
  <si>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</si>
  <si>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</si>
  <si>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</si>
  <si>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</si>
  <si>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</si>
  <si>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</si>
  <si>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</si>
  <si>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</si>
  <si>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</si>
  <si>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</si>
  <si>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</si>
  <si>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</si>
  <si>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</si>
  <si>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</si>
  <si>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</si>
  <si>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</si>
  <si>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</si>
  <si>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</si>
  <si>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</si>
  <si>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</si>
  <si>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</si>
  <si>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</si>
  <si>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</si>
  <si>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</si>
  <si>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</si>
  <si>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</si>
  <si>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</si>
  <si>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</si>
  <si>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</si>
  <si>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</si>
  <si>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</si>
  <si>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</si>
  <si>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</si>
  <si>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</si>
  <si>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</si>
  <si>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</si>
  <si>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</si>
  <si>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</si>
  <si>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</si>
  <si>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</si>
  <si>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</si>
  <si>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</si>
  <si>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</si>
  <si>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</si>
  <si>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</si>
  <si>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</si>
  <si>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</si>
  <si>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</si>
  <si>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</si>
  <si>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</si>
  <si>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</si>
  <si>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</si>
  <si>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</si>
  <si>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</si>
  <si>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</si>
  <si>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</si>
  <si>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</si>
  <si>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</si>
  <si>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</si>
  <si>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</si>
  <si>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</si>
  <si>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</si>
  <si>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</si>
  <si>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</si>
  <si>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</si>
  <si>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</si>
  <si>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</si>
  <si>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</si>
  <si>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</si>
  <si>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</si>
  <si>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</si>
  <si>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</si>
  <si>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</si>
  <si>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</si>
  <si>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</si>
  <si>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</si>
  <si>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</si>
  <si>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</si>
  <si>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</si>
  <si>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</si>
  <si>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</si>
  <si>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</si>
  <si>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</si>
  <si>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</si>
  <si>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</si>
  <si>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</si>
  <si>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</si>
  <si>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</si>
  <si>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</si>
  <si>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</si>
  <si>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</si>
  <si>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</si>
  <si>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</si>
  <si>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</si>
  <si>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</si>
  <si>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</si>
  <si>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</si>
  <si>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</si>
  <si>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</si>
  <si>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</si>
  <si>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</si>
  <si>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</si>
  <si>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</si>
  <si>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</si>
  <si>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</si>
  <si>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</si>
  <si>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</si>
  <si>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</si>
  <si>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</si>
  <si>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</si>
  <si>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</si>
  <si>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</si>
  <si>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</si>
  <si>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</si>
  <si>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</si>
  <si>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</si>
  <si>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</si>
  <si>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</si>
  <si>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</si>
  <si>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</si>
  <si>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</si>
  <si>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</si>
  <si>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</si>
  <si>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</si>
  <si>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</si>
  <si>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</si>
  <si>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</si>
  <si>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</si>
  <si>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</si>
  <si>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</si>
  <si>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</si>
  <si>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</si>
  <si>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</si>
  <si>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</si>
  <si>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</si>
  <si>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</si>
  <si>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</si>
  <si>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</si>
  <si>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</si>
  <si>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</si>
  <si>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</si>
  <si>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</si>
  <si>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</si>
  <si>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</si>
  <si>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</si>
  <si>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</si>
  <si>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</si>
  <si>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</si>
  <si>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</si>
  <si>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</si>
  <si>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</si>
  <si>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</si>
  <si>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</si>
  <si>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</si>
  <si>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</si>
  <si>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</si>
  <si>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</si>
  <si>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</si>
  <si>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</si>
  <si>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</si>
  <si>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</si>
  <si>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</si>
  <si>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</si>
  <si>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</si>
  <si>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</si>
  <si>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</si>
  <si>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</si>
  <si>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</si>
  <si>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</si>
  <si>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</si>
  <si>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</si>
  <si>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</si>
  <si>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</si>
  <si>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</si>
  <si>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</si>
  <si>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</si>
  <si>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</si>
  <si>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</si>
  <si>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</si>
  <si>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</si>
  <si>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</si>
  <si>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</si>
  <si>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</si>
  <si>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</si>
  <si>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</si>
  <si>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</si>
  <si>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</si>
  <si>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</si>
  <si>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</si>
  <si>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</si>
  <si>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</si>
  <si>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</si>
  <si>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</si>
  <si>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</si>
  <si>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</si>
  <si>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</si>
  <si>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</si>
  <si>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</si>
  <si>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</si>
  <si>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</si>
  <si>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</si>
  <si>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</si>
  <si>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</si>
  <si>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</si>
  <si>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</si>
  <si>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</si>
  <si>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</si>
  <si>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</si>
  <si>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</si>
  <si>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</si>
  <si>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</si>
  <si>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</si>
  <si>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</si>
  <si>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</si>
  <si>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</si>
  <si>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</si>
  <si>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</si>
  <si>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</si>
  <si>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</si>
  <si>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</si>
  <si>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</si>
  <si>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</si>
  <si>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</si>
  <si>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</si>
  <si>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</si>
  <si>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</si>
  <si>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</si>
  <si>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</si>
  <si>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</si>
  <si>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</si>
  <si>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</si>
  <si>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</si>
  <si>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</si>
  <si>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</si>
  <si>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</si>
  <si>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</si>
  <si>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</si>
  <si>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</si>
  <si>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</si>
  <si>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</si>
  <si>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</si>
  <si>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</si>
  <si>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</si>
  <si>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</si>
  <si>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</si>
  <si>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</si>
  <si>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</si>
  <si>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</si>
  <si>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</si>
  <si>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</si>
  <si>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</si>
  <si>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</si>
  <si>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</si>
  <si>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</si>
  <si>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</si>
  <si>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</si>
  <si>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</si>
  <si>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</si>
  <si>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</si>
  <si>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</si>
  <si>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</si>
  <si>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</si>
  <si>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</si>
  <si>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</si>
  <si>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</si>
  <si>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</si>
  <si>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</si>
  <si>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</si>
  <si>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</si>
  <si>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</si>
  <si>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</si>
  <si>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</si>
  <si>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</si>
  <si>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</si>
  <si>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</si>
  <si>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</si>
  <si>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</si>
  <si>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</si>
  <si>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</si>
  <si>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</si>
  <si>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</si>
  <si>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</si>
  <si>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</si>
  <si>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</si>
  <si>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</si>
  <si>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</si>
  <si>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</si>
  <si>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</si>
  <si>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</si>
  <si>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</si>
  <si>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</si>
  <si>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</si>
  <si>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</si>
  <si>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</si>
  <si>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</si>
  <si>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</si>
  <si>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</si>
  <si>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</si>
  <si>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</si>
  <si>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</si>
  <si>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</si>
  <si>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</si>
  <si>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</si>
  <si>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</si>
  <si>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</si>
  <si>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</si>
  <si>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</si>
  <si>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</si>
  <si>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</si>
  <si>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</si>
  <si>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</si>
  <si>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</si>
  <si>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</si>
  <si>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</si>
  <si>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</si>
  <si>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</si>
  <si>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</si>
  <si>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</si>
  <si>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</si>
  <si>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</si>
  <si>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</si>
  <si>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</si>
  <si>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</si>
  <si>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</si>
  <si>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</si>
  <si>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</si>
  <si>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</si>
  <si>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</si>
  <si>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</si>
  <si>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</si>
  <si>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</si>
  <si>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</si>
  <si>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</si>
  <si>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</si>
  <si>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</si>
  <si>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</si>
  <si>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</si>
  <si>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</si>
  <si>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</si>
  <si>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</si>
  <si>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</si>
  <si>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</si>
  <si>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</si>
  <si>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</si>
  <si>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</si>
  <si>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</si>
  <si>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</si>
  <si>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</si>
  <si>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</si>
  <si>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</si>
  <si>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</si>
  <si>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</si>
  <si>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</si>
  <si>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</si>
  <si>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</si>
  <si>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</si>
  <si>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</si>
  <si>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</si>
  <si>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</si>
  <si>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</si>
  <si>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</si>
  <si>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</si>
  <si>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</si>
  <si>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</si>
  <si>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</si>
  <si>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</si>
  <si>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</si>
  <si>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</si>
  <si>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</si>
  <si>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</si>
  <si>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</si>
  <si>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</si>
  <si>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</si>
  <si>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</si>
  <si>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</si>
  <si>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</si>
  <si>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</si>
  <si>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</si>
  <si>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</si>
  <si>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</si>
  <si>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</si>
  <si>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</si>
  <si>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</si>
  <si>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</si>
  <si>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</si>
  <si>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</si>
  <si>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</si>
  <si>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</si>
  <si>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</si>
  <si>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</si>
  <si>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</si>
  <si>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</si>
  <si>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</si>
  <si>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</si>
  <si>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</si>
  <si>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</si>
  <si>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</si>
  <si>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</si>
  <si>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</si>
  <si>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</si>
  <si>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</si>
  <si>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</si>
  <si>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</si>
  <si>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</si>
  <si>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</si>
  <si>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</si>
  <si>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</si>
  <si>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</si>
  <si>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</si>
  <si>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</si>
  <si>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</si>
  <si>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</si>
  <si>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</si>
  <si>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</si>
  <si>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</si>
  <si>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</si>
  <si>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</si>
  <si>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</si>
  <si>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</si>
  <si>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</si>
  <si>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</si>
  <si>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</si>
  <si>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</si>
  <si>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</si>
  <si>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</si>
  <si>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</si>
  <si>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</si>
  <si>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</si>
  <si>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</si>
  <si>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</si>
  <si>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</si>
  <si>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</si>
  <si>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</si>
  <si>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</si>
  <si>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</si>
  <si>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</si>
  <si>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</si>
  <si>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</si>
  <si>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</si>
  <si>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</si>
  <si>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</si>
  <si>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</si>
  <si>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</si>
  <si>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</si>
  <si>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</si>
  <si>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</si>
  <si>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</si>
  <si>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</si>
  <si>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</si>
  <si>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</si>
  <si>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</si>
  <si>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</si>
  <si>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</si>
  <si>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</si>
  <si>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</si>
  <si>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</si>
  <si>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</si>
  <si>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</si>
  <si>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</si>
  <si>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</si>
  <si>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</si>
  <si>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</si>
  <si>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</si>
  <si>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</si>
  <si>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</si>
  <si>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</si>
  <si>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</si>
  <si>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</si>
  <si>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</si>
  <si>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</si>
  <si>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</si>
  <si>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</si>
  <si>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</si>
  <si>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</si>
  <si>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</si>
  <si>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</si>
  <si>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</si>
  <si>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</si>
  <si>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</si>
  <si>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</si>
  <si>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</si>
  <si>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</si>
  <si>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</si>
  <si>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</si>
  <si>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</si>
  <si>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</si>
  <si>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</si>
  <si>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</si>
  <si>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</si>
  <si>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</si>
  <si>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</si>
  <si>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</si>
  <si>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</si>
  <si>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</si>
  <si>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</si>
  <si>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</si>
  <si>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</si>
  <si>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</si>
  <si>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</si>
  <si>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</si>
  <si>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</si>
  <si>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</si>
  <si>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</si>
  <si>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</si>
  <si>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</si>
  <si>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</si>
  <si>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</si>
  <si>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</si>
  <si>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</si>
  <si>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</si>
  <si>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</si>
  <si>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</si>
  <si>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</si>
  <si>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</si>
  <si>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</si>
  <si>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</si>
  <si>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</si>
  <si>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</si>
  <si>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</si>
  <si>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</si>
  <si>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</si>
  <si>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</si>
  <si>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</si>
  <si>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</si>
  <si>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</si>
  <si>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</si>
  <si>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</si>
  <si>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</si>
  <si>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</si>
  <si>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</si>
  <si>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</si>
  <si>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</si>
  <si>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</si>
  <si>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</si>
  <si>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</si>
  <si>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</si>
  <si>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</si>
  <si>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</si>
  <si>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</si>
  <si>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</si>
  <si>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</si>
  <si>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</si>
  <si>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</si>
  <si>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</si>
  <si>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</si>
  <si>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</si>
  <si>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</si>
  <si>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</si>
  <si>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</si>
  <si>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</si>
  <si>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</si>
  <si>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</si>
  <si>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</si>
  <si>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</si>
  <si>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</si>
  <si>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</si>
  <si>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</si>
  <si>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</si>
  <si>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</si>
  <si>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</si>
  <si>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</si>
  <si>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</si>
  <si>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</si>
  <si>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</si>
  <si>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</si>
  <si>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</si>
  <si>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</si>
  <si>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</si>
  <si>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</si>
  <si>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</si>
  <si>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</si>
  <si>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</si>
  <si>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</si>
  <si>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</si>
  <si>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</si>
  <si>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</si>
  <si>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</si>
  <si>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</si>
  <si>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</si>
  <si>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</si>
  <si>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</si>
  <si>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</si>
  <si>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</si>
  <si>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</si>
  <si>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</si>
  <si>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</si>
  <si>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</si>
  <si>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</si>
  <si>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</si>
  <si>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</si>
  <si>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</si>
  <si>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</si>
  <si>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</si>
  <si>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</si>
  <si>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</si>
  <si>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</si>
  <si>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</si>
  <si>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</si>
  <si>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</si>
  <si>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</si>
  <si>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</si>
  <si>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</si>
  <si>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</si>
  <si>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</si>
  <si>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</si>
  <si>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</si>
  <si>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</si>
  <si>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</si>
  <si>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</si>
  <si>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</si>
  <si>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</si>
  <si>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</si>
  <si>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</si>
  <si>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</si>
  <si>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</si>
  <si>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</si>
  <si>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</si>
  <si>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</si>
  <si>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</si>
  <si>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</si>
  <si>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</si>
  <si>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</si>
  <si>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</si>
  <si>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</si>
  <si>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</si>
  <si>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</si>
  <si>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</si>
  <si>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</si>
  <si>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</si>
  <si>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</si>
  <si>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</si>
  <si>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</si>
  <si>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</si>
  <si>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</si>
  <si>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</si>
  <si>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</si>
  <si>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</si>
  <si>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</si>
  <si>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</si>
  <si>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</si>
  <si>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</si>
  <si>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</si>
  <si>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</si>
  <si>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</si>
  <si>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</si>
  <si>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</si>
  <si>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</si>
  <si>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</si>
  <si>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</si>
  <si>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</si>
  <si>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</si>
  <si>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</si>
  <si>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</si>
  <si>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</si>
  <si>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</si>
  <si>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</si>
  <si>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</si>
  <si>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</si>
  <si>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</si>
  <si>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</si>
  <si>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</si>
  <si>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</si>
  <si>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</si>
  <si>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</si>
  <si>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</si>
  <si>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</si>
  <si>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</si>
  <si>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</si>
  <si>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</si>
  <si>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</si>
  <si>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</si>
  <si>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</si>
  <si>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</si>
  <si>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</si>
  <si>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</si>
  <si>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</si>
  <si>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</si>
  <si>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</si>
  <si>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</si>
  <si>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</si>
  <si>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</si>
  <si>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</si>
  <si>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</si>
  <si>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</si>
  <si>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</si>
  <si>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</si>
  <si>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</si>
  <si>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</si>
  <si>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</si>
  <si>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</si>
  <si>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</si>
  <si>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</si>
  <si>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</si>
  <si>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</si>
  <si>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</si>
  <si>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</si>
  <si>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</si>
  <si>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</si>
  <si>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</si>
  <si>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</si>
  <si>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</si>
  <si>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</si>
  <si>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</si>
  <si>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</si>
  <si>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</si>
  <si>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</si>
  <si>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</si>
  <si>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</si>
  <si>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</si>
  <si>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</si>
  <si>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</si>
  <si>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</si>
  <si>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</si>
  <si>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</si>
  <si>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</si>
  <si>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</si>
  <si>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</si>
  <si>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</si>
  <si>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</si>
  <si>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</si>
  <si>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</si>
  <si>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</si>
  <si>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</si>
  <si>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</si>
  <si>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</si>
  <si>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</si>
  <si>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</si>
  <si>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</si>
  <si>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</si>
  <si>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</si>
  <si>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</si>
  <si>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</si>
  <si>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</si>
  <si>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</si>
  <si>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</si>
  <si>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</si>
  <si>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</si>
  <si>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</si>
  <si>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</si>
  <si>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</si>
  <si>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</si>
  <si>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</si>
  <si>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</si>
  <si>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</si>
  <si>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</si>
  <si>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</si>
  <si>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</si>
  <si>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</si>
  <si>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</si>
  <si>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</si>
  <si>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</si>
  <si>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</si>
  <si>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</si>
  <si>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</si>
  <si>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</si>
  <si>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</si>
  <si>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</si>
  <si>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</si>
  <si>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</si>
  <si>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</si>
  <si>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</si>
  <si>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</si>
  <si>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</si>
  <si>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</si>
  <si>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</si>
  <si>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</si>
  <si>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</si>
  <si>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</si>
  <si>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</si>
  <si>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</si>
  <si>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</si>
  <si>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</si>
  <si>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</si>
  <si>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</si>
  <si>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</si>
  <si>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</si>
  <si>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</si>
  <si>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</si>
  <si>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</si>
  <si>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</si>
  <si>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</si>
  <si>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</si>
  <si>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</si>
  <si>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</si>
  <si>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</si>
  <si>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</si>
  <si>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</si>
  <si>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</si>
  <si>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</si>
  <si>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</si>
  <si>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</si>
  <si>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</si>
  <si>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</si>
  <si>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</si>
  <si>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</si>
  <si>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</si>
  <si>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</si>
  <si>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</si>
  <si>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</si>
  <si>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</si>
  <si>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</si>
  <si>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</si>
  <si>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</si>
  <si>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</si>
  <si>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</si>
  <si>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</si>
  <si>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</si>
  <si>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</si>
  <si>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</si>
  <si>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</si>
  <si>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</si>
  <si>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</si>
  <si>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</si>
  <si>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</si>
  <si>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</si>
  <si>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</si>
  <si>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</si>
  <si>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</si>
  <si>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</si>
  <si>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</si>
  <si>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</si>
  <si>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</si>
  <si>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</si>
  <si>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</si>
  <si>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</si>
  <si>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</si>
  <si>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</si>
  <si>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</si>
  <si>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</si>
  <si>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</si>
  <si>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</si>
  <si>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</si>
  <si>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</si>
  <si>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</si>
  <si>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</si>
  <si>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</si>
  <si>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</si>
  <si>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</si>
  <si>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</si>
  <si>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</si>
  <si>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</si>
  <si>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</si>
  <si>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</si>
  <si>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</si>
  <si>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</si>
  <si>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</si>
  <si>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</si>
  <si>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</si>
  <si>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</si>
  <si>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</si>
  <si>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</si>
  <si>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</si>
  <si>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</si>
  <si>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</si>
  <si>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</si>
  <si>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</si>
  <si>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</si>
  <si>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</si>
  <si>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</si>
  <si>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</si>
  <si>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</si>
  <si>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</si>
  <si>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</si>
  <si>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</si>
  <si>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</si>
  <si>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</si>
  <si>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</si>
  <si>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</si>
  <si>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</si>
  <si>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</si>
  <si>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</si>
  <si>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</si>
  <si>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</si>
  <si>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</si>
  <si>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</si>
  <si>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</si>
  <si>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</si>
  <si>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</si>
  <si>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</si>
  <si>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</si>
  <si>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</si>
  <si>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</si>
  <si>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</si>
  <si>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</si>
  <si>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</si>
  <si>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</si>
  <si>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</si>
  <si>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</si>
  <si>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</si>
  <si>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</si>
  <si>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</si>
  <si>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</si>
  <si>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</si>
  <si>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</si>
  <si>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</si>
  <si>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</si>
  <si>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</si>
  <si>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</si>
  <si>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</si>
  <si>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</si>
  <si>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</si>
  <si>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</si>
  <si>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</si>
  <si>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</si>
  <si>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</si>
  <si>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</si>
  <si>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</si>
  <si>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</si>
  <si>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</si>
  <si>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</si>
  <si>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</si>
  <si>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</si>
  <si>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</si>
  <si>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</si>
  <si>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</si>
  <si>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</si>
  <si>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</si>
  <si>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</si>
  <si>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</si>
  <si>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</si>
  <si>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</si>
  <si>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</si>
  <si>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</si>
  <si>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</si>
  <si>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</si>
  <si>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</si>
  <si>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</si>
  <si>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</si>
  <si>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</si>
  <si>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</si>
  <si>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</si>
  <si>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</si>
  <si>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</si>
  <si>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</si>
  <si>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</si>
  <si>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</si>
  <si>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</si>
  <si>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</si>
  <si>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</si>
  <si>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</si>
  <si>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</si>
  <si>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</si>
  <si>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</si>
  <si>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</si>
  <si>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</si>
  <si>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</si>
  <si>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</si>
  <si>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</si>
  <si>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</si>
  <si>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</si>
  <si>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</si>
  <si>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</si>
  <si>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</si>
  <si>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</si>
  <si>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</si>
  <si>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</si>
  <si>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</si>
  <si>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</si>
  <si>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</si>
  <si>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</si>
  <si>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</si>
  <si>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</si>
  <si>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</si>
  <si>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</si>
  <si>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</si>
  <si>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</si>
  <si>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</si>
  <si>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</si>
  <si>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</si>
  <si>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</si>
  <si>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</si>
  <si>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</si>
  <si>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</si>
  <si>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</si>
  <si>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</si>
  <si>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</si>
  <si>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</si>
  <si>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</si>
  <si>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</si>
  <si>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</si>
  <si>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</si>
  <si>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</si>
  <si>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</si>
  <si>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</si>
  <si>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</si>
  <si>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</si>
  <si>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</si>
  <si>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</si>
  <si>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</si>
  <si>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</si>
  <si>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</si>
  <si>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</si>
  <si>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</si>
  <si>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</si>
  <si>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</si>
  <si>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</si>
  <si>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</si>
  <si>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</si>
  <si>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</si>
  <si>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</si>
  <si>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</si>
  <si>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</si>
  <si>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</si>
  <si>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</si>
  <si>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</si>
  <si>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</si>
  <si>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</si>
  <si>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</si>
  <si>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</si>
  <si>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</si>
  <si>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</si>
  <si>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</si>
  <si>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</si>
  <si>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</si>
  <si>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</si>
  <si>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</si>
  <si>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</si>
  <si>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</si>
  <si>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</si>
  <si>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</si>
  <si>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</si>
  <si>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</si>
  <si>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</si>
  <si>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</si>
  <si>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</si>
  <si>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</si>
  <si>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</si>
  <si>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</si>
  <si>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</si>
  <si>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</si>
  <si>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</si>
  <si>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</si>
  <si>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</si>
  <si>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</si>
  <si>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</si>
  <si>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</si>
  <si>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</si>
  <si>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</si>
  <si>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</si>
  <si>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</si>
  <si>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</si>
  <si>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</si>
  <si>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</si>
  <si>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</si>
  <si>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</si>
  <si>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</si>
  <si>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</si>
  <si>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</si>
  <si>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</si>
  <si>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</si>
  <si>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</si>
  <si>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</si>
  <si>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</si>
  <si>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</si>
  <si>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</si>
  <si>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</si>
  <si>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</si>
  <si>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</si>
  <si>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</si>
  <si>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</si>
  <si>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</si>
  <si>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</si>
  <si>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</si>
  <si>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</si>
  <si>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</si>
  <si>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</si>
  <si>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</si>
  <si>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</si>
  <si>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</si>
  <si>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</si>
  <si>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</si>
  <si>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</si>
  <si>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</si>
  <si>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</si>
  <si>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</si>
  <si>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</si>
  <si>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</si>
  <si>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</si>
  <si>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</si>
  <si>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</si>
  <si>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</si>
  <si>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</si>
  <si>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</si>
  <si>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</si>
  <si>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</si>
  <si>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</si>
  <si>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</si>
  <si>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</si>
  <si>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</si>
  <si>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</si>
  <si>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</si>
  <si>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</si>
  <si>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</si>
  <si>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</si>
  <si>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</si>
  <si>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</si>
  <si>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</si>
  <si>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</si>
  <si>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</si>
  <si>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</si>
  <si>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</si>
  <si>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</si>
  <si>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</si>
  <si>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</si>
  <si>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</si>
  <si>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</si>
  <si>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</si>
  <si>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</si>
  <si>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</si>
  <si>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</si>
  <si>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</si>
  <si>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</si>
  <si>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</si>
  <si>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</si>
  <si>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</si>
  <si>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</si>
  <si>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</si>
  <si>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</si>
  <si>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</si>
  <si>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</si>
  <si>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</si>
  <si>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</si>
  <si>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</si>
  <si>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</si>
  <si>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</si>
  <si>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</si>
  <si>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</si>
  <si>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</si>
  <si>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</si>
  <si>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</si>
  <si>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</si>
  <si>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</si>
  <si>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</si>
  <si>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</si>
  <si>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</si>
  <si>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</si>
  <si>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</si>
  <si>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</si>
  <si>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</si>
  <si>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</si>
  <si>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</si>
  <si>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</si>
  <si>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</si>
  <si>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</si>
  <si>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</si>
  <si>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</si>
  <si>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</si>
  <si>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</si>
  <si>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</si>
  <si>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</si>
  <si>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</si>
  <si>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</si>
  <si>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</si>
  <si>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</si>
  <si>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</si>
  <si>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</si>
  <si>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</si>
  <si>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</si>
  <si>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</si>
  <si>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</si>
  <si>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</si>
  <si>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</si>
  <si>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</si>
  <si>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</si>
  <si>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</si>
  <si>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</si>
  <si>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</si>
  <si>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</si>
  <si>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</si>
  <si>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</si>
  <si>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</si>
  <si>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</si>
  <si>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</si>
  <si>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</si>
  <si>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</si>
  <si>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</si>
  <si>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</si>
  <si>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</si>
  <si>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</si>
  <si>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</si>
  <si>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</si>
  <si>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</si>
  <si>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</si>
  <si>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</si>
  <si>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</si>
  <si>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</si>
  <si>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</si>
  <si>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</si>
  <si>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</si>
  <si>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</si>
  <si>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</si>
  <si>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</si>
  <si>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</si>
  <si>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</si>
  <si>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</si>
  <si>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</si>
  <si>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</si>
  <si>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</si>
  <si>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</si>
  <si>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</si>
  <si>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</si>
  <si>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</si>
  <si>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</si>
  <si>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</si>
  <si>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</si>
  <si>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</si>
  <si>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</si>
  <si>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</si>
  <si>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</si>
  <si>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</si>
  <si>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</si>
  <si>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</si>
  <si>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</si>
  <si>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</si>
  <si>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</si>
  <si>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</si>
  <si>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</si>
  <si>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</si>
  <si>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</si>
  <si>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</si>
  <si>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</si>
  <si>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</si>
  <si>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</si>
  <si>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</si>
  <si>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</si>
  <si>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</si>
  <si>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</si>
  <si>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</si>
  <si>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</si>
  <si>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</si>
  <si>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</si>
  <si>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</si>
  <si>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</si>
  <si>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</si>
  <si>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</si>
  <si>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</si>
  <si>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</si>
  <si>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</si>
  <si>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</si>
  <si>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</si>
  <si>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</si>
  <si>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</si>
  <si>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</si>
  <si>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</si>
  <si>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</si>
  <si>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</si>
  <si>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</si>
  <si>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</si>
  <si>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</si>
  <si>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</si>
  <si>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</si>
  <si>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</si>
  <si>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</si>
  <si>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</si>
  <si>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</si>
  <si>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</si>
  <si>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</si>
  <si>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</si>
  <si>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</si>
  <si>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</si>
  <si>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</si>
  <si>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</si>
  <si>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</si>
  <si>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</si>
  <si>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</si>
  <si>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</si>
  <si>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</si>
  <si>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</si>
  <si>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</si>
  <si>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</si>
  <si>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</si>
  <si>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</si>
  <si>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</si>
  <si>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</si>
  <si>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</si>
  <si>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</si>
  <si>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</si>
  <si>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</si>
  <si>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</si>
  <si>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</si>
  <si>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</si>
  <si>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</si>
  <si>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</si>
  <si>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</si>
  <si>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</si>
  <si>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</si>
  <si>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</si>
  <si>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</si>
  <si>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</si>
  <si>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</si>
  <si>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</si>
  <si>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</si>
  <si>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</si>
  <si>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</si>
  <si>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</si>
  <si>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</si>
  <si>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</si>
  <si>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</si>
  <si>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</si>
  <si>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</si>
  <si>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</si>
  <si>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</si>
  <si>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</si>
  <si>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</si>
  <si>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</si>
  <si>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</si>
  <si>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</si>
  <si>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</si>
  <si>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</si>
  <si>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</si>
  <si>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</si>
  <si>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</si>
  <si>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</si>
  <si>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</si>
  <si>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</si>
  <si>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</si>
  <si>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</si>
  <si>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</si>
  <si>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</si>
  <si>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</si>
  <si>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</si>
  <si>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</si>
  <si>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</si>
  <si>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</si>
  <si>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</si>
  <si>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</si>
  <si>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</si>
  <si>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</si>
  <si>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</si>
  <si>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</si>
  <si>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</si>
  <si>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</si>
  <si>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</si>
  <si>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</si>
  <si>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</si>
  <si>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</si>
  <si>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</si>
  <si>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</si>
  <si>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</si>
  <si>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</si>
  <si>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</si>
  <si>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</si>
  <si>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</si>
  <si>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</si>
  <si>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</si>
  <si>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</si>
  <si>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</si>
  <si>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</si>
  <si>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</si>
  <si>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</si>
  <si>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</si>
  <si>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</si>
  <si>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</si>
  <si>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</si>
  <si>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</si>
  <si>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</si>
  <si>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</si>
  <si>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</si>
  <si>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</si>
  <si>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</si>
  <si>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</si>
  <si>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</si>
  <si>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</si>
  <si>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</si>
  <si>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</si>
  <si>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</si>
  <si>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</si>
  <si>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</si>
  <si>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</si>
  <si>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</si>
  <si>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</si>
  <si>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</si>
  <si>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</si>
  <si>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</si>
  <si>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</si>
  <si>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</si>
  <si>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</si>
  <si>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</si>
  <si>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</si>
  <si>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</si>
  <si>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</si>
  <si>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</si>
  <si>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</si>
  <si>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</si>
  <si>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</si>
  <si>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</si>
  <si>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</si>
  <si>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</si>
  <si>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</si>
  <si>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</si>
  <si>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</si>
  <si>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</si>
  <si>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</si>
  <si>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</si>
  <si>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</si>
  <si>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</si>
  <si>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</si>
  <si>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</si>
  <si>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</si>
  <si>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</si>
  <si>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</si>
  <si>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</si>
  <si>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</si>
  <si>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</si>
  <si>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</si>
  <si>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</si>
  <si>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</si>
  <si>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</si>
  <si>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</si>
  <si>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</si>
  <si>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</si>
  <si>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</si>
  <si>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</si>
  <si>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</si>
  <si>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</si>
  <si>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</si>
  <si>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</si>
  <si>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</si>
  <si>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</si>
  <si>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</si>
  <si>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</si>
  <si>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</si>
  <si>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</si>
  <si>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</si>
  <si>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</si>
  <si>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</si>
  <si>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</si>
  <si>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</si>
  <si>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</si>
  <si>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</si>
  <si>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</si>
  <si>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</si>
  <si>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</si>
  <si>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</si>
  <si>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</si>
  <si>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</si>
  <si>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</si>
  <si>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</si>
  <si>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</si>
  <si>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</si>
  <si>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</si>
  <si>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</si>
  <si>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</si>
  <si>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</si>
  <si>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</si>
  <si>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</si>
  <si>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</si>
  <si>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</si>
  <si>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</si>
  <si>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</si>
  <si>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</si>
  <si>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</si>
  <si>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</si>
  <si>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</si>
  <si>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</si>
  <si>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</si>
  <si>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</si>
  <si>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</si>
  <si>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</si>
  <si>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</si>
  <si>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</si>
  <si>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</si>
  <si>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</si>
  <si>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</si>
  <si>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</si>
  <si>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</si>
  <si>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</si>
  <si>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</si>
  <si>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</si>
  <si>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</si>
  <si>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</si>
  <si>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</si>
  <si>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</si>
  <si>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</si>
  <si>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</si>
  <si>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</si>
  <si>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</si>
  <si>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</si>
  <si>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</si>
  <si>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</si>
  <si>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</si>
  <si>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</si>
  <si>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</si>
  <si>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</si>
  <si>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</si>
  <si>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</si>
  <si>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</si>
  <si>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</si>
  <si>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</si>
  <si>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</si>
  <si>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</si>
  <si>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</si>
  <si>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</si>
  <si>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</si>
  <si>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</si>
  <si>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</si>
  <si>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</si>
  <si>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</si>
  <si>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</si>
  <si>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</si>
  <si>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</si>
  <si>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</si>
  <si>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</si>
  <si>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</si>
  <si>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</si>
  <si>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</si>
  <si>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</si>
  <si>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</si>
  <si>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</si>
  <si>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</si>
  <si>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</si>
  <si>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</si>
  <si>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</si>
  <si>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</si>
  <si>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</si>
  <si>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</si>
  <si>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</si>
  <si>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</si>
  <si>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</si>
  <si>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</si>
  <si>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</si>
  <si>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</si>
  <si>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</si>
  <si>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</si>
  <si>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</si>
  <si>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</si>
  <si>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</si>
  <si>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</si>
  <si>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</si>
  <si>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</si>
  <si>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</si>
  <si>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</si>
  <si>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</si>
  <si>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</si>
  <si>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</si>
  <si>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</si>
  <si>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</si>
  <si>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</si>
  <si>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</si>
  <si>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</si>
  <si>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</si>
  <si>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</si>
  <si>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</si>
  <si>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</si>
  <si>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</si>
  <si>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</si>
  <si>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</si>
  <si>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</si>
  <si>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</si>
  <si>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</si>
  <si>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</si>
  <si>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</si>
  <si>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</si>
  <si>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</si>
  <si>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</si>
  <si>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</si>
  <si>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</si>
  <si>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</si>
  <si>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</si>
  <si>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</si>
  <si>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</si>
  <si>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</si>
  <si>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</si>
  <si>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</si>
  <si>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</si>
  <si>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</si>
  <si>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</si>
  <si>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</si>
  <si>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</si>
  <si>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</si>
  <si>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</si>
  <si>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</si>
  <si>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</si>
  <si>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</si>
  <si>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</si>
  <si>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</si>
  <si>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</si>
  <si>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</si>
  <si>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</si>
  <si>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</si>
  <si>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</si>
  <si>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</si>
  <si>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</si>
  <si>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</si>
  <si>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</si>
  <si>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</si>
  <si>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</si>
  <si>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</si>
  <si>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</si>
  <si>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</si>
  <si>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</si>
  <si>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</si>
  <si>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</si>
  <si>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</si>
  <si>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</si>
  <si>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</si>
  <si>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</si>
  <si>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</si>
  <si>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</si>
  <si>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</si>
  <si>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</si>
  <si>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</si>
  <si>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</si>
  <si>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</si>
  <si>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</si>
  <si>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</si>
  <si>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</si>
  <si>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</si>
  <si>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</si>
  <si>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</si>
  <si>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</si>
  <si>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</si>
  <si>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</si>
  <si>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</si>
  <si>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</si>
  <si>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</si>
  <si>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</si>
  <si>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</si>
  <si>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</si>
  <si>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</si>
  <si>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</si>
  <si>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</si>
  <si>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</si>
  <si>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</si>
  <si>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</si>
  <si>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</si>
  <si>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</si>
  <si>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</si>
  <si>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</si>
  <si>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</si>
  <si>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</si>
  <si>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</si>
  <si>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</si>
  <si>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</si>
  <si>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</si>
  <si>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</si>
  <si>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</si>
  <si>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</si>
  <si>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</si>
  <si>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</si>
  <si>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</si>
  <si>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</si>
  <si>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</si>
  <si>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</si>
  <si>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</si>
  <si>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</si>
  <si>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</si>
  <si>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</si>
  <si>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</si>
  <si>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</si>
  <si>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</si>
  <si>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</si>
  <si>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</si>
  <si>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</si>
  <si>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</si>
  <si>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</si>
  <si>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</si>
  <si>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</si>
  <si>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</si>
  <si>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</si>
  <si>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</si>
  <si>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</si>
  <si>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</si>
  <si>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</si>
  <si>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</si>
  <si>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</si>
  <si>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</si>
  <si>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</si>
  <si>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</si>
  <si>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</si>
  <si>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</si>
  <si>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</si>
  <si>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</si>
  <si>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</si>
  <si>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</si>
  <si>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</si>
  <si>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</si>
  <si>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</si>
  <si>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</si>
  <si>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</si>
  <si>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</si>
  <si>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</si>
  <si>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</si>
  <si>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</si>
  <si>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</si>
  <si>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</si>
  <si>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</si>
  <si>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</si>
  <si>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</si>
  <si>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</si>
  <si>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</si>
  <si>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</si>
  <si>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</si>
  <si>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</si>
  <si>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</si>
  <si>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</si>
  <si>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</si>
  <si>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</si>
  <si>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</si>
  <si>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</si>
  <si>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</si>
  <si>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</si>
  <si>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</si>
  <si>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</si>
  <si>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</si>
  <si>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</si>
  <si>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</si>
  <si>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</si>
  <si>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</si>
  <si>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</si>
  <si>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</si>
  <si>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</si>
  <si>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</si>
  <si>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</si>
  <si>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</si>
  <si>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</si>
  <si>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</si>
  <si>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</si>
  <si>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</si>
  <si>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</si>
  <si>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</si>
  <si>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</si>
  <si>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</si>
  <si>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</si>
  <si>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</si>
  <si>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</si>
  <si>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</si>
  <si>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</si>
  <si>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</si>
  <si>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</si>
  <si>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</si>
  <si>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</si>
  <si>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</si>
  <si>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</si>
  <si>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</si>
  <si>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</si>
  <si>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</si>
  <si>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</si>
  <si>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</si>
  <si>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</si>
  <si>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</si>
  <si>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</si>
  <si>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</si>
  <si>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</si>
  <si>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</si>
  <si>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</si>
  <si>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</si>
  <si>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</si>
  <si>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</si>
  <si>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</si>
  <si>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</si>
  <si>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</si>
  <si>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</si>
  <si>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</si>
  <si>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</si>
  <si>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</si>
  <si>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</si>
  <si>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</si>
  <si>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</si>
  <si>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</si>
  <si>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</si>
  <si>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</si>
  <si>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</si>
  <si>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</si>
  <si>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</si>
  <si>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</si>
  <si>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</si>
  <si>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</si>
  <si>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</si>
  <si>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</si>
  <si>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</si>
  <si>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</si>
  <si>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</si>
  <si>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</si>
  <si>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</si>
  <si>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</si>
  <si>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</si>
  <si>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</si>
  <si>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</si>
  <si>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</si>
  <si>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</si>
  <si>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</si>
  <si>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</si>
  <si>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</si>
  <si>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</si>
  <si>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</si>
  <si>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</si>
  <si>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</si>
  <si>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</si>
  <si>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</si>
  <si>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</si>
  <si>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</si>
  <si>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</si>
  <si>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</si>
  <si>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</si>
  <si>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</si>
  <si>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</si>
  <si>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</si>
  <si>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</si>
  <si>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</si>
  <si>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</si>
  <si>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</si>
  <si>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</si>
  <si>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</si>
  <si>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</si>
  <si>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</si>
  <si>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</si>
  <si>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</si>
  <si>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</si>
  <si>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</si>
  <si>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</si>
  <si>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</si>
  <si>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</si>
  <si>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</si>
  <si>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</si>
  <si>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</si>
  <si>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</si>
  <si>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</si>
  <si>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</si>
  <si>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</si>
  <si>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</si>
  <si>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</si>
  <si>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</si>
  <si>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</si>
  <si>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</si>
  <si>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</si>
  <si>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</si>
  <si>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</si>
  <si>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</si>
  <si>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</si>
  <si>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</si>
  <si>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</si>
  <si>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</si>
  <si>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</si>
  <si>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</si>
  <si>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</si>
  <si>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</si>
  <si>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</si>
  <si>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</si>
  <si>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</si>
  <si>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</si>
  <si>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</si>
  <si>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</si>
  <si>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</si>
  <si>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</si>
  <si>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</si>
  <si>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</si>
  <si>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</si>
  <si>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</si>
  <si>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</si>
  <si>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</si>
  <si>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</si>
  <si>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</si>
  <si>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</si>
  <si>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</si>
  <si>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</si>
  <si>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</si>
  <si>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</si>
  <si>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</si>
  <si>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</si>
  <si>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</si>
  <si>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</si>
  <si>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</si>
  <si>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</si>
  <si>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</si>
  <si>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</si>
  <si>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</si>
  <si>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</si>
  <si>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</si>
  <si>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</si>
  <si>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</si>
  <si>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</si>
  <si>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</si>
  <si>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</si>
  <si>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</si>
  <si>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</si>
  <si>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</si>
  <si>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</si>
  <si>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</si>
  <si>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</si>
  <si>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</si>
  <si>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</si>
  <si>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</si>
  <si>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</si>
  <si>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</si>
  <si>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</si>
  <si>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</si>
  <si>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</si>
  <si>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</si>
  <si>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</si>
  <si>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</si>
  <si>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</si>
  <si>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</si>
  <si>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</si>
  <si>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</si>
  <si>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</si>
  <si>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</si>
  <si>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</si>
  <si>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</si>
  <si>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</si>
  <si>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</si>
  <si>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</si>
  <si>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</si>
  <si>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</si>
  <si>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</si>
  <si>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</si>
  <si>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</si>
  <si>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</si>
  <si>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</si>
  <si>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</si>
  <si>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</si>
  <si>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</si>
  <si>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</si>
  <si>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</si>
  <si>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</si>
  <si>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</si>
  <si>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</si>
  <si>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</si>
  <si>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</si>
  <si>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</si>
  <si>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</si>
  <si>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</si>
  <si>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</si>
  <si>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</si>
  <si>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</si>
  <si>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</si>
  <si>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</si>
  <si>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</si>
  <si>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</si>
  <si>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</si>
  <si>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</si>
  <si>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</si>
  <si>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</si>
  <si>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</si>
  <si>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</si>
  <si>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</si>
  <si>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</si>
  <si>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</si>
  <si>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</si>
  <si>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</si>
  <si>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</si>
  <si>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</si>
  <si>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</si>
  <si>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</si>
  <si>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</si>
  <si>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</si>
  <si>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</si>
  <si>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</si>
  <si>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</si>
  <si>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</si>
  <si>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</si>
  <si>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</si>
  <si>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</si>
  <si>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</si>
  <si>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</si>
  <si>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</si>
  <si>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</si>
  <si>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</si>
  <si>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</si>
  <si>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</si>
  <si>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</si>
  <si>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</si>
  <si>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</si>
  <si>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</si>
  <si>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</si>
  <si>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</si>
  <si>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</si>
  <si>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</si>
  <si>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</si>
  <si>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</si>
  <si>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</si>
  <si>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</si>
  <si>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</si>
  <si>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</si>
  <si>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</si>
  <si>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</si>
  <si>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</si>
  <si>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</si>
  <si>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</si>
  <si>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</si>
  <si>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</si>
  <si>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</si>
  <si>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</si>
  <si>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</si>
  <si>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</si>
  <si>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</si>
  <si>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</si>
  <si>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</si>
  <si>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</si>
  <si>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</si>
  <si>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</si>
  <si>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</si>
  <si>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</si>
  <si>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</si>
  <si>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</si>
  <si>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</si>
  <si>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</si>
  <si>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</si>
  <si>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</si>
  <si>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</si>
  <si>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</si>
  <si>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</si>
  <si>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</si>
  <si>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</si>
  <si>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</si>
  <si>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</si>
  <si>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</si>
  <si>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</si>
  <si>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</si>
  <si>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</si>
  <si>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</si>
  <si>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</si>
  <si>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</si>
  <si>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</si>
  <si>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</si>
  <si>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</si>
  <si>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</si>
  <si>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</si>
  <si>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</si>
  <si>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</si>
  <si>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</si>
  <si>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</si>
  <si>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</si>
  <si>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</si>
  <si>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</si>
  <si>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</si>
  <si>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</si>
  <si>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</si>
  <si>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</si>
  <si>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</si>
  <si>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</si>
  <si>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</si>
  <si>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</si>
  <si>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</si>
  <si>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</si>
  <si>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</si>
  <si>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</si>
  <si>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</si>
  <si>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</si>
  <si>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</si>
  <si>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</si>
  <si>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</si>
  <si>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</si>
  <si>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</si>
  <si>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</si>
  <si>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</si>
  <si>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</si>
  <si>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</si>
  <si>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</si>
  <si>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</si>
  <si>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</si>
  <si>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</si>
  <si>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</si>
  <si>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</si>
  <si>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</si>
  <si>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</si>
  <si>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</si>
  <si>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</si>
  <si>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</si>
  <si>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</si>
  <si>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</si>
  <si>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</si>
  <si>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</si>
  <si>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</si>
  <si>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</si>
  <si>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</si>
  <si>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</si>
  <si>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</si>
  <si>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</si>
  <si>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</si>
  <si>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</si>
  <si>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</si>
  <si>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</si>
  <si>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</si>
  <si>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</si>
  <si>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</si>
  <si>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</si>
  <si>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</si>
  <si>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</si>
  <si>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</si>
  <si>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</si>
  <si>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</si>
  <si>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</si>
  <si>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</si>
  <si>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</si>
  <si>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</si>
  <si>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</si>
  <si>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</si>
  <si>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</si>
  <si>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</si>
  <si>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</si>
  <si>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</si>
  <si>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</si>
  <si>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</si>
  <si>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</si>
  <si>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</si>
  <si>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</si>
  <si>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</si>
  <si>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</si>
  <si>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</si>
  <si>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</si>
  <si>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</si>
  <si>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</si>
  <si>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</si>
  <si>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</si>
  <si>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</si>
  <si>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</si>
  <si>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</si>
  <si>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</si>
  <si>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</si>
  <si>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</si>
  <si>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</si>
  <si>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</si>
  <si>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</si>
  <si>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</si>
  <si>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</si>
  <si>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</si>
  <si>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</si>
  <si>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</si>
  <si>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</si>
  <si>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</si>
  <si>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</si>
  <si>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</si>
  <si>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</si>
  <si>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</si>
  <si>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</si>
  <si>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</si>
  <si>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</si>
  <si>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</si>
  <si>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</si>
  <si>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</si>
  <si>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</si>
  <si>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</si>
  <si>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</si>
  <si>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</si>
  <si>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</si>
  <si>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</si>
  <si>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</si>
  <si>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</si>
  <si>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</si>
  <si>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</si>
  <si>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</si>
  <si>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</si>
  <si>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</si>
  <si>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</si>
  <si>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</si>
  <si>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</si>
  <si>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</si>
  <si>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</si>
  <si>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</si>
  <si>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</si>
  <si>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</si>
  <si>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</si>
  <si>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</si>
  <si>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</si>
  <si>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</si>
  <si>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</si>
  <si>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</si>
  <si>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</si>
  <si>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</si>
  <si>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</si>
  <si>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</si>
  <si>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</si>
  <si>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</si>
  <si>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</si>
  <si>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</si>
  <si>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</si>
  <si>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</si>
  <si>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</si>
  <si>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</si>
  <si>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</si>
  <si>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</si>
  <si>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</si>
  <si>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</si>
  <si>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</si>
  <si>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</si>
  <si>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</si>
  <si>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</si>
  <si>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</si>
  <si>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</si>
  <si>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</si>
  <si>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</si>
  <si>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</si>
  <si>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</si>
  <si>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</si>
  <si>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</si>
  <si>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</si>
  <si>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</si>
  <si>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</si>
  <si>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</si>
  <si>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</si>
  <si>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</si>
  <si>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</si>
  <si>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</si>
  <si>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</si>
  <si>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</si>
  <si>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</si>
  <si>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</si>
  <si>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</si>
  <si>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</si>
  <si>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</si>
  <si>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</si>
  <si>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</si>
  <si>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</si>
  <si>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</si>
  <si>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</si>
  <si>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</si>
  <si>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</si>
  <si>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</si>
  <si>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</si>
  <si>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</si>
  <si>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</si>
  <si>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</si>
  <si>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</si>
  <si>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</si>
  <si>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</si>
  <si>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</si>
  <si>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</si>
  <si>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</si>
  <si>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</si>
  <si>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</si>
  <si>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</si>
  <si>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</si>
  <si>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</si>
  <si>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</si>
  <si>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</si>
  <si>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</si>
  <si>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</si>
  <si>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</si>
  <si>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</si>
  <si>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</si>
  <si>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</si>
  <si>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</si>
  <si>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</si>
  <si>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</si>
  <si>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</si>
  <si>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</si>
  <si>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</si>
  <si>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</si>
  <si>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</si>
  <si>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</si>
  <si>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</si>
  <si>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</si>
  <si>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</si>
  <si>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</si>
  <si>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</si>
  <si>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</si>
  <si>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</si>
  <si>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</si>
  <si>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</si>
  <si>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</si>
  <si>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</si>
  <si>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</si>
  <si>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</si>
  <si>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</si>
  <si>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</si>
  <si>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</si>
  <si>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</si>
  <si>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</si>
  <si>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</si>
  <si>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</si>
  <si>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</si>
  <si>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</si>
  <si>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</si>
  <si>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</si>
  <si>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</si>
  <si>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</si>
  <si>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</si>
  <si>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</si>
  <si>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</si>
  <si>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</si>
  <si>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</si>
  <si>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</si>
  <si>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</si>
  <si>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</si>
  <si>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</si>
  <si>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</si>
  <si>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</si>
  <si>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</si>
  <si>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</si>
  <si>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</si>
  <si>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</si>
  <si>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</si>
  <si>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</si>
  <si>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</si>
  <si>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</si>
  <si>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</si>
  <si>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</si>
  <si>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</si>
  <si>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</si>
  <si>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</si>
  <si>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</si>
  <si>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</si>
  <si>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</si>
  <si>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</si>
  <si>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</si>
  <si>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</si>
  <si>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</si>
  <si>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</si>
  <si>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</si>
  <si>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</si>
  <si>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</si>
  <si>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</si>
  <si>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</si>
  <si>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</si>
  <si>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</si>
  <si>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</si>
  <si>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</si>
  <si>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</si>
  <si>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</si>
  <si>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</si>
  <si>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</si>
  <si>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</si>
  <si>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</si>
  <si>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</si>
  <si>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</si>
  <si>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</si>
  <si>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</si>
  <si>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</si>
  <si>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</si>
  <si>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</si>
  <si>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</si>
  <si>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</si>
  <si>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</si>
  <si>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</si>
  <si>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</si>
  <si>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</si>
  <si>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</si>
  <si>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</si>
  <si>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</si>
  <si>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</si>
  <si>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</si>
  <si>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</si>
  <si>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</si>
  <si>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</si>
  <si>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</si>
  <si>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</si>
  <si>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</si>
  <si>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</si>
  <si>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</si>
  <si>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</si>
  <si>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</si>
  <si>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</si>
  <si>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</si>
  <si>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</si>
  <si>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</si>
  <si>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</si>
  <si>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</si>
  <si>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</si>
  <si>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</si>
  <si>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</si>
  <si>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</si>
  <si>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</si>
  <si>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</si>
  <si>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</si>
  <si>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</si>
  <si>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</si>
  <si>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</si>
  <si>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</si>
  <si>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</si>
  <si>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</si>
  <si>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</si>
  <si>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</si>
  <si>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</si>
  <si>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</si>
  <si>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</si>
  <si>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</si>
  <si>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</si>
  <si>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</si>
  <si>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</si>
  <si>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</si>
  <si>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</si>
  <si>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</si>
  <si>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</si>
  <si>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</si>
  <si>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</si>
  <si>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</si>
  <si>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</si>
  <si>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</si>
  <si>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</si>
  <si>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</si>
  <si>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</si>
  <si>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</si>
  <si>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</si>
  <si>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</si>
  <si>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</si>
  <si>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</si>
  <si>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</si>
  <si>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</si>
  <si>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</si>
  <si>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</si>
  <si>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</si>
  <si>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</si>
  <si>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</si>
  <si>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</si>
  <si>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</si>
  <si>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</si>
  <si>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</si>
  <si>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</si>
  <si>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</si>
  <si>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</si>
  <si>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</si>
  <si>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</si>
  <si>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</si>
  <si>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</si>
  <si>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</si>
  <si>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</si>
  <si>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</si>
  <si>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</si>
  <si>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</si>
  <si>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</si>
  <si>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</si>
  <si>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</si>
  <si>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</si>
  <si>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</si>
  <si>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</si>
  <si>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</si>
  <si>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</si>
  <si>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</si>
  <si>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</si>
  <si>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</si>
  <si>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</si>
  <si>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</si>
  <si>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</si>
  <si>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</si>
  <si>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</si>
  <si>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</si>
  <si>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</si>
  <si>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</si>
  <si>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</si>
  <si>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</si>
  <si>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</si>
  <si>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</si>
  <si>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</si>
  <si>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</si>
  <si>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</si>
  <si>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</si>
  <si>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</si>
  <si>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</si>
  <si>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</si>
  <si>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</si>
  <si>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</si>
  <si>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</si>
  <si>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</si>
  <si>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</si>
  <si>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</si>
  <si>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</si>
  <si>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</si>
  <si>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</si>
  <si>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</si>
  <si>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</si>
  <si>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</si>
  <si>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</si>
  <si>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</si>
  <si>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</si>
  <si>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</si>
  <si>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</si>
  <si>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</si>
  <si>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</si>
  <si>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</si>
  <si>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</si>
  <si>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</si>
  <si>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</si>
  <si>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</si>
  <si>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</si>
  <si>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</si>
  <si>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</si>
  <si>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</si>
  <si>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</si>
  <si>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</si>
  <si>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</si>
  <si>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</si>
  <si>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</si>
  <si>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</si>
  <si>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</si>
  <si>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</si>
  <si>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</si>
  <si>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</si>
  <si>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</si>
  <si>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</si>
  <si>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</si>
  <si>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</si>
  <si>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</si>
  <si>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</si>
  <si>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</si>
  <si>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</si>
  <si>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</si>
  <si>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</si>
  <si>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</si>
  <si>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</si>
  <si>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</si>
  <si>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</si>
  <si>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</si>
  <si>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</si>
  <si>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</si>
  <si>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</si>
  <si>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</si>
  <si>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</si>
  <si>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</si>
  <si>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</si>
  <si>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</si>
  <si>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</si>
  <si>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</si>
  <si>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</si>
  <si>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</si>
  <si>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</si>
  <si>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</si>
  <si>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</si>
  <si>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</si>
  <si>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</si>
  <si>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</si>
  <si>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</si>
  <si>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</si>
  <si>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</si>
  <si>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</si>
  <si>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</si>
  <si>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</si>
  <si>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</si>
  <si>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</si>
  <si>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</si>
  <si>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</si>
  <si>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</si>
  <si>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</si>
  <si>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</si>
  <si>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</si>
  <si>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</si>
  <si>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</si>
  <si>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</si>
  <si>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</si>
  <si>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</si>
  <si>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</si>
  <si>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</si>
  <si>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</si>
  <si>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</si>
  <si>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</si>
  <si>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</si>
  <si>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</si>
  <si>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</si>
  <si>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</si>
  <si>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</si>
  <si>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</si>
  <si>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</si>
  <si>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</si>
  <si>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</si>
  <si>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</si>
  <si>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</si>
  <si>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</si>
  <si>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</si>
  <si>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</si>
  <si>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</si>
  <si>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</si>
  <si>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</si>
  <si>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</si>
  <si>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</si>
  <si>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</si>
  <si>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</si>
  <si>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</si>
  <si>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</si>
  <si>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</si>
  <si>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</si>
  <si>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</si>
  <si>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</si>
  <si>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</si>
  <si>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</si>
  <si>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</si>
  <si>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</si>
  <si>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</si>
  <si>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</si>
  <si>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</si>
  <si>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</si>
  <si>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</si>
  <si>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</si>
  <si>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</si>
  <si>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</si>
  <si>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</si>
  <si>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</si>
  <si>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</si>
  <si>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</si>
  <si>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</si>
  <si>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</si>
  <si>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</si>
  <si>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</si>
  <si>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</si>
  <si>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</si>
  <si>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</si>
  <si>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</si>
  <si>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</si>
  <si>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</si>
  <si>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</si>
  <si>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</si>
  <si>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</si>
  <si>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</si>
  <si>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</si>
  <si>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</si>
  <si>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</si>
  <si>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</si>
  <si>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</si>
  <si>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</si>
  <si>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</si>
  <si>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</si>
  <si>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</si>
  <si>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</si>
  <si>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</si>
  <si>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</si>
  <si>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</si>
  <si>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</si>
  <si>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</si>
  <si>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</si>
  <si>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</si>
  <si>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</si>
  <si>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</si>
  <si>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</si>
  <si>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</si>
  <si>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</si>
  <si>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</si>
  <si>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</si>
  <si>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</si>
  <si>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</si>
  <si>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</si>
  <si>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</si>
  <si>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</si>
  <si>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</si>
  <si>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</si>
  <si>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</si>
  <si>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</si>
  <si>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</si>
  <si>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</si>
  <si>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</si>
  <si>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</si>
  <si>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</si>
  <si>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</si>
  <si>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</si>
  <si>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</si>
  <si>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</si>
  <si>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</si>
  <si>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</si>
  <si>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</si>
  <si>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</si>
  <si>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</si>
  <si>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</si>
  <si>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</si>
  <si>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</si>
  <si>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</si>
  <si>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</si>
  <si>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</si>
  <si>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</si>
  <si>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</si>
  <si>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</si>
  <si>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</si>
  <si>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</si>
  <si>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</si>
  <si>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</si>
  <si>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</si>
  <si>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</si>
  <si>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</si>
  <si>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</si>
  <si>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</si>
  <si>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</si>
  <si>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</si>
  <si>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</si>
  <si>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</si>
  <si>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</si>
  <si>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</si>
  <si>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</si>
  <si>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</si>
  <si>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</si>
  <si>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</si>
  <si>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</si>
  <si>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</si>
  <si>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</si>
  <si>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</si>
  <si>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</si>
  <si>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</si>
  <si>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</si>
  <si>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</si>
  <si>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</si>
  <si>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</si>
  <si>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</si>
  <si>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</si>
  <si>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</si>
  <si>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</si>
  <si>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</si>
  <si>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</si>
  <si>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</si>
  <si>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</si>
  <si>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</si>
  <si>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</si>
  <si>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</si>
  <si>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</si>
  <si>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</si>
  <si>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</si>
  <si>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</si>
  <si>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</si>
  <si>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</si>
  <si>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</si>
  <si>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</si>
  <si>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</si>
  <si>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</si>
  <si>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</si>
  <si>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</si>
  <si>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</si>
  <si>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</si>
  <si>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</si>
  <si>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</si>
  <si>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</si>
  <si>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</si>
  <si>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</si>
  <si>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</si>
  <si>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</si>
  <si>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</si>
  <si>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</si>
  <si>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</si>
  <si>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</si>
  <si>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</si>
  <si>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</si>
  <si>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</si>
  <si>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</si>
  <si>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</si>
  <si>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</si>
  <si>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</si>
  <si>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</si>
  <si>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</si>
  <si>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</si>
  <si>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</si>
  <si>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</si>
  <si>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</si>
  <si>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</si>
  <si>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</si>
  <si>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</si>
  <si>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</si>
  <si>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</si>
  <si>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</si>
  <si>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</si>
  <si>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</si>
  <si>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</si>
  <si>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</si>
  <si>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</si>
  <si>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</si>
  <si>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</si>
  <si>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</si>
  <si>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</si>
  <si>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</si>
  <si>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</si>
  <si>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</si>
  <si>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</si>
  <si>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</si>
  <si>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</si>
  <si>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</si>
  <si>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</si>
  <si>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</si>
  <si>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</si>
  <si>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</si>
  <si>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</si>
  <si>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</si>
  <si>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</si>
  <si>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</si>
  <si>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</si>
  <si>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</si>
  <si>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</si>
  <si>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</si>
  <si>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</si>
  <si>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</si>
  <si>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</si>
  <si>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</si>
  <si>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</si>
  <si>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</si>
  <si>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</si>
  <si>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</si>
  <si>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</si>
  <si>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</si>
  <si>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</si>
  <si>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</si>
  <si>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</si>
  <si>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</si>
  <si>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</si>
  <si>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</si>
  <si>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</si>
  <si>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</si>
  <si>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</si>
  <si>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</si>
  <si>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</si>
  <si>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</si>
  <si>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</si>
  <si>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</si>
  <si>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</si>
  <si>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</si>
  <si>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</si>
  <si>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</si>
  <si>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</si>
  <si>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</si>
  <si>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</si>
  <si>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</si>
  <si>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</si>
  <si>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</si>
  <si>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</si>
  <si>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</si>
  <si>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</si>
  <si>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</si>
  <si>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</si>
  <si>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</si>
  <si>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</si>
  <si>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</si>
  <si>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</si>
  <si>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</si>
  <si>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</si>
  <si>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</si>
  <si>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</si>
  <si>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</si>
  <si>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</si>
  <si>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</si>
  <si>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</si>
  <si>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</si>
  <si>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</si>
  <si>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</si>
  <si>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</si>
  <si>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</si>
  <si>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</si>
  <si>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</si>
  <si>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</si>
  <si>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</si>
  <si>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</si>
  <si>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</si>
  <si>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</si>
  <si>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</si>
  <si>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</si>
  <si>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</si>
  <si>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</si>
  <si>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</si>
  <si>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</si>
  <si>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</si>
  <si>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</si>
  <si>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</si>
  <si>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</si>
  <si>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</si>
  <si>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</si>
  <si>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</si>
  <si>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</si>
  <si>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</si>
  <si>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</si>
  <si>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</si>
  <si>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</si>
  <si>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</si>
  <si>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</si>
  <si>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</si>
  <si>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</si>
  <si>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</si>
  <si>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</si>
  <si>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</si>
  <si>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</si>
  <si>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</si>
  <si>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</si>
  <si>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</si>
  <si>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</si>
  <si>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</si>
  <si>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</si>
  <si>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</si>
  <si>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</si>
  <si>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</si>
  <si>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</si>
  <si>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</si>
  <si>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</si>
  <si>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</si>
  <si>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</si>
  <si>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</si>
  <si>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</si>
  <si>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</si>
  <si>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</si>
  <si>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</si>
  <si>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</si>
  <si>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</si>
  <si>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</si>
  <si>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</si>
  <si>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</si>
  <si>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</si>
  <si>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</si>
  <si>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</si>
  <si>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</si>
  <si>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</si>
  <si>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</si>
  <si>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</si>
  <si>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</si>
  <si>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</si>
  <si>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</si>
  <si>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</si>
  <si>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</si>
  <si>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</si>
  <si>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</si>
  <si>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</si>
  <si>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</si>
  <si>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</si>
  <si>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</si>
  <si>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</si>
  <si>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</si>
  <si>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</si>
  <si>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</si>
  <si>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</si>
  <si>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</si>
  <si>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</si>
  <si>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</si>
  <si>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</si>
  <si>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</si>
  <si>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</si>
  <si>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</si>
  <si>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</si>
  <si>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</si>
  <si>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</si>
  <si>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</si>
  <si>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</si>
  <si>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</si>
  <si>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</si>
  <si>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</si>
  <si>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</si>
  <si>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</si>
  <si>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</si>
  <si>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</si>
  <si>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</si>
  <si>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</si>
  <si>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</si>
  <si>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</si>
  <si>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</si>
  <si>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</si>
  <si>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</si>
  <si>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</si>
  <si>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</si>
  <si>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</si>
  <si>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</si>
  <si>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</si>
  <si>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</si>
  <si>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</si>
  <si>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</si>
  <si>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</si>
  <si>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</si>
  <si>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</si>
  <si>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</si>
  <si>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</si>
  <si>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</si>
  <si>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</si>
  <si>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</si>
  <si>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</si>
  <si>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</si>
  <si>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</si>
  <si>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</si>
  <si>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</si>
  <si>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</si>
  <si>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</si>
  <si>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</si>
  <si>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</si>
  <si>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</si>
  <si>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</si>
  <si>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</si>
  <si>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</si>
  <si>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</si>
  <si>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</si>
  <si>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</si>
  <si>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</si>
  <si>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</si>
  <si>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</si>
  <si>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</si>
  <si>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</si>
  <si>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</si>
  <si>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</si>
  <si>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</si>
  <si>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</si>
  <si>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</si>
  <si>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</si>
  <si>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</si>
  <si>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</si>
  <si>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</si>
  <si>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</si>
  <si>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</si>
  <si>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</si>
  <si>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</si>
  <si>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</si>
  <si>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</si>
  <si>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</si>
  <si>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</si>
  <si>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</si>
  <si>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</si>
  <si>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</si>
  <si>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</si>
  <si>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</si>
  <si>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</si>
  <si>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</si>
  <si>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</si>
  <si>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</si>
  <si>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</si>
  <si>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</si>
  <si>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</si>
  <si>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</si>
  <si>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</si>
  <si>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</si>
  <si>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</si>
  <si>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</si>
  <si>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</si>
  <si>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</si>
  <si>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</si>
  <si>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</si>
  <si>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</si>
  <si>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</si>
  <si>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</si>
  <si>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</si>
  <si>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</si>
  <si>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</si>
  <si>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</si>
  <si>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</si>
  <si>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</si>
  <si>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</si>
  <si>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</si>
  <si>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</si>
  <si>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</si>
  <si>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</si>
  <si>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</si>
  <si>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</si>
  <si>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</si>
  <si>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</si>
  <si>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</si>
  <si>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</si>
  <si>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</si>
  <si>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</si>
  <si>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</si>
  <si>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</si>
  <si>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</si>
  <si>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</si>
  <si>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</si>
  <si>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</si>
  <si>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</si>
  <si>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</si>
  <si>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</si>
  <si>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</si>
  <si>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</si>
  <si>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</si>
  <si>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</si>
  <si>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</si>
  <si>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</si>
  <si>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</si>
  <si>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</si>
  <si>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</si>
  <si>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</si>
  <si>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</si>
  <si>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</si>
  <si>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</si>
  <si>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</si>
  <si>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</si>
  <si>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</si>
  <si>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</si>
  <si>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</si>
  <si>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</si>
  <si>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</si>
  <si>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</si>
  <si>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</si>
  <si>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</si>
  <si>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</si>
  <si>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</si>
  <si>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</si>
  <si>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</si>
  <si>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</si>
  <si>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</si>
  <si>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</si>
  <si>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</si>
  <si>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</si>
  <si>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</si>
  <si>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</si>
  <si>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</si>
  <si>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</si>
  <si>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</si>
  <si>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</si>
  <si>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</si>
  <si>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</si>
  <si>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</si>
  <si>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</si>
  <si>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</si>
  <si>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</si>
  <si>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</si>
  <si>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</si>
  <si>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</si>
  <si>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</si>
  <si>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</si>
  <si>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</si>
  <si>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</si>
  <si>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</si>
  <si>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</si>
  <si>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</si>
  <si>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</si>
  <si>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</si>
  <si>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</si>
  <si>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</si>
  <si>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</si>
  <si>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</si>
  <si>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</si>
  <si>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</si>
  <si>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</si>
  <si>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</si>
  <si>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</si>
  <si>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</si>
  <si>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</si>
  <si>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</si>
  <si>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</si>
  <si>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</si>
  <si>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</si>
  <si>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</si>
  <si>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</si>
  <si>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</si>
  <si>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</si>
  <si>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</si>
  <si>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</si>
  <si>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</si>
  <si>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</si>
  <si>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</si>
  <si>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</si>
  <si>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</si>
  <si>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</si>
  <si>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</si>
  <si>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</si>
  <si>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</si>
  <si>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</si>
  <si>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</si>
  <si>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</si>
  <si>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</si>
  <si>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</si>
  <si>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</si>
  <si>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</si>
  <si>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</si>
  <si>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</si>
  <si>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</si>
  <si>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</si>
  <si>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</si>
  <si>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</si>
  <si>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</si>
  <si>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</si>
  <si>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</si>
  <si>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</si>
  <si>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</si>
  <si>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</si>
  <si>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</si>
  <si>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</si>
  <si>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</si>
  <si>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</si>
  <si>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</si>
  <si>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</si>
  <si>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</si>
  <si>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</si>
  <si>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</si>
  <si>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</si>
  <si>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</si>
  <si>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</si>
  <si>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</si>
  <si>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</si>
  <si>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</si>
  <si>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</si>
  <si>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</si>
  <si>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</si>
  <si>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</si>
  <si>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</si>
  <si>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</si>
  <si>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</si>
  <si>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</si>
  <si>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</si>
  <si>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</si>
  <si>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</si>
  <si>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</si>
  <si>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</si>
  <si>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</si>
  <si>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</si>
  <si>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</si>
  <si>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</si>
  <si>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</si>
  <si>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</si>
  <si>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</si>
  <si>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</si>
  <si>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</si>
  <si>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</si>
  <si>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</si>
  <si>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</si>
  <si>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</si>
  <si>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</si>
  <si>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</si>
  <si>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</si>
  <si>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</si>
  <si>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</si>
  <si>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</si>
  <si>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</si>
  <si>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</si>
  <si>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</si>
  <si>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</si>
  <si>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</si>
  <si>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</si>
  <si>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</si>
  <si>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</si>
  <si>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</si>
  <si>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</si>
  <si>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</si>
  <si>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</si>
  <si>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</si>
  <si>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</si>
  <si>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</si>
  <si>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</si>
  <si>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</si>
  <si>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</si>
  <si>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</si>
  <si>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</si>
  <si>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</si>
  <si>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</si>
  <si>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</si>
  <si>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</si>
  <si>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</si>
  <si>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</si>
  <si>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</si>
  <si>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</si>
  <si>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</si>
  <si>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</si>
  <si>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</si>
  <si>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</si>
  <si>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</si>
  <si>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</si>
  <si>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</si>
  <si>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</si>
  <si>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</si>
  <si>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</si>
  <si>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</si>
  <si>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</si>
  <si>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</si>
  <si>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</si>
  <si>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</si>
  <si>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</si>
  <si>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</si>
  <si>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</si>
  <si>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</si>
  <si>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</si>
  <si>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</si>
  <si>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</si>
  <si>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</si>
  <si>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</si>
  <si>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</si>
  <si>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</si>
  <si>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</si>
  <si>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</si>
  <si>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</si>
  <si>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</si>
  <si>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</si>
  <si>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</si>
  <si>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</si>
  <si>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</si>
  <si>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</si>
  <si>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</si>
  <si>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</si>
  <si>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</si>
  <si>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</si>
  <si>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</si>
  <si>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</si>
  <si>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</si>
  <si>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</si>
  <si>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</si>
  <si>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</si>
  <si>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</si>
  <si>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</si>
  <si>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</si>
  <si>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</si>
  <si>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</si>
  <si>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</si>
  <si>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</si>
  <si>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</si>
  <si>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</si>
  <si>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</si>
  <si>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</si>
  <si>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</si>
  <si>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</si>
  <si>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</si>
  <si>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</si>
  <si>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</si>
  <si>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</si>
  <si>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</si>
  <si>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</si>
  <si>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</si>
  <si>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</si>
  <si>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</si>
  <si>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</si>
  <si>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</si>
  <si>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</si>
  <si>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</si>
  <si>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</si>
  <si>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</si>
  <si>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</si>
  <si>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</si>
  <si>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</si>
  <si>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</si>
  <si>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</si>
  <si>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</si>
  <si>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</si>
  <si>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</si>
  <si>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</si>
  <si>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</si>
  <si>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</si>
  <si>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</si>
  <si>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</si>
  <si>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</si>
  <si>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</si>
  <si>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</si>
  <si>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</si>
  <si>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</si>
  <si>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</si>
  <si>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</si>
  <si>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</si>
  <si>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</si>
  <si>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</si>
  <si>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</si>
  <si>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</si>
  <si>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</si>
  <si>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</si>
  <si>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</si>
  <si>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</si>
  <si>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</si>
  <si>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</si>
  <si>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</si>
  <si>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</si>
  <si>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</si>
  <si>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</si>
  <si>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</si>
  <si>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</si>
  <si>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</si>
  <si>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</si>
  <si>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</si>
  <si>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</si>
  <si>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</si>
  <si>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</si>
  <si>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</si>
  <si>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</si>
  <si>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</si>
  <si>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</si>
  <si>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</si>
  <si>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</si>
  <si>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</si>
  <si>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</si>
  <si>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</si>
  <si>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</si>
  <si>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</si>
  <si>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</si>
  <si>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</si>
  <si>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</si>
  <si>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</si>
  <si>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</si>
  <si>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</si>
  <si>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</si>
  <si>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</si>
  <si>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</si>
  <si>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</si>
  <si>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</si>
  <si>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</si>
  <si>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</si>
  <si>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</si>
  <si>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</si>
  <si>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</si>
  <si>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</si>
  <si>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</si>
  <si>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</si>
  <si>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</si>
  <si>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</si>
  <si>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</si>
  <si>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</si>
  <si>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</si>
  <si>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</si>
  <si>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</si>
  <si>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</si>
  <si>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</si>
  <si>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</si>
  <si>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</si>
  <si>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</si>
  <si>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</si>
  <si>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</si>
  <si>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</si>
  <si>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</si>
  <si>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</si>
  <si>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</si>
  <si>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</si>
  <si>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</si>
  <si>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</si>
  <si>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</si>
  <si>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</si>
  <si>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</si>
  <si>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</si>
  <si>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</si>
  <si>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</si>
  <si>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</si>
  <si>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</si>
  <si>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</si>
  <si>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</si>
  <si>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</si>
  <si>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</si>
  <si>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</si>
  <si>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</si>
  <si>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</si>
  <si>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</si>
  <si>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</si>
  <si>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</si>
  <si>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</si>
  <si>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</si>
  <si>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</si>
  <si>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</si>
  <si>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</si>
  <si>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</si>
  <si>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</si>
  <si>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</si>
  <si>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</si>
  <si>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</si>
  <si>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</si>
  <si>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</si>
  <si>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</si>
  <si>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</si>
  <si>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</si>
  <si>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</si>
  <si>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</si>
  <si>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</si>
  <si>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</si>
  <si>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</si>
  <si>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</si>
  <si>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</si>
  <si>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</si>
  <si>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</si>
  <si>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</si>
  <si>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</si>
  <si>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</si>
  <si>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</si>
  <si>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</si>
  <si>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</si>
  <si>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</si>
  <si>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</si>
  <si>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</si>
  <si>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</si>
  <si>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</si>
  <si>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</si>
  <si>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</si>
  <si>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</si>
  <si>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</si>
  <si>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</si>
  <si>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</si>
  <si>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</si>
  <si>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</si>
  <si>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</si>
  <si>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</si>
  <si>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</si>
  <si>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</si>
  <si>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</si>
  <si>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</si>
  <si>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</si>
  <si>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</si>
  <si>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</si>
  <si>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</si>
  <si>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</si>
  <si>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</si>
  <si>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</si>
  <si>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</si>
  <si>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</si>
  <si>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</si>
  <si>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</si>
  <si>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</si>
  <si>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</si>
  <si>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</si>
  <si>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</si>
  <si>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</si>
  <si>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</si>
  <si>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</si>
  <si>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</si>
  <si>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</si>
  <si>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</si>
  <si>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</si>
  <si>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</si>
  <si>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</si>
  <si>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</si>
  <si>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</si>
  <si>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</si>
  <si>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</si>
  <si>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</si>
  <si>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</si>
  <si>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</si>
  <si>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</si>
  <si>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</si>
  <si>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</si>
  <si>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</si>
  <si>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</si>
  <si>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</si>
  <si>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</si>
  <si>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</si>
  <si>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</si>
  <si>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</si>
  <si>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</si>
  <si>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</si>
  <si>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</si>
  <si>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</si>
  <si>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</si>
  <si>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</si>
  <si>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</si>
  <si>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</si>
  <si>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</si>
  <si>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</si>
  <si>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</si>
  <si>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</si>
  <si>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</si>
  <si>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</si>
  <si>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</si>
  <si>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</si>
  <si>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</si>
  <si>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</si>
  <si>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</si>
  <si>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</si>
  <si>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</si>
  <si>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</si>
  <si>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</si>
  <si>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</si>
  <si>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</si>
  <si>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</si>
  <si>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</si>
  <si>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</si>
  <si>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</si>
  <si>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</si>
  <si>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</si>
  <si>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</si>
  <si>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</si>
  <si>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</si>
  <si>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</si>
  <si>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</si>
  <si>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</si>
  <si>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</si>
  <si>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</si>
  <si>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</si>
  <si>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</si>
  <si>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</si>
  <si>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</si>
  <si>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</si>
  <si>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</si>
  <si>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</si>
  <si>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</si>
  <si>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</si>
  <si>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</si>
  <si>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</si>
  <si>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</si>
  <si>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</si>
  <si>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</si>
  <si>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</si>
  <si>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</si>
  <si>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</si>
  <si>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</si>
  <si>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</si>
  <si>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</si>
  <si>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</si>
  <si>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</si>
  <si>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</si>
  <si>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</si>
  <si>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</si>
  <si>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</si>
  <si>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</si>
  <si>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</si>
  <si>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</si>
  <si>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</si>
  <si>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</si>
  <si>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</si>
  <si>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</si>
  <si>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</si>
  <si>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</si>
  <si>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</si>
  <si>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</si>
  <si>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</si>
  <si>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</si>
  <si>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</si>
  <si>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</si>
  <si>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</si>
  <si>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</si>
  <si>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</si>
  <si>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</si>
  <si>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</si>
  <si>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</si>
  <si>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</si>
  <si>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</si>
  <si>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</si>
  <si>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</si>
  <si>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</si>
  <si>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</si>
  <si>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</si>
  <si>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</si>
  <si>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</si>
  <si>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</si>
  <si>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</si>
  <si>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</si>
  <si>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</si>
  <si>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</si>
  <si>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</si>
  <si>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</si>
  <si>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</si>
  <si>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</si>
  <si>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</si>
  <si>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</si>
  <si>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</si>
  <si>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</si>
  <si>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</si>
  <si>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</si>
  <si>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</si>
  <si>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</si>
  <si>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</si>
  <si>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</si>
  <si>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</si>
  <si>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</si>
  <si>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</si>
  <si>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</si>
  <si>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</si>
  <si>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</si>
  <si>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</si>
  <si>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</si>
  <si>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</si>
  <si>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</si>
  <si>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</si>
  <si>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</si>
  <si>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</si>
  <si>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</si>
  <si>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</si>
  <si>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</si>
  <si>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</si>
  <si>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</si>
  <si>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</si>
  <si>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</si>
  <si>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</si>
  <si>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</si>
  <si>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</si>
  <si>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</si>
  <si>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</si>
  <si>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</si>
  <si>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</si>
  <si>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</si>
  <si>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</si>
  <si>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</si>
  <si>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</si>
  <si>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</si>
  <si>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</si>
  <si>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</si>
  <si>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</si>
  <si>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</si>
  <si>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</si>
  <si>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</si>
  <si>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</si>
  <si>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</si>
  <si>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</si>
  <si>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</si>
  <si>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</si>
  <si>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</si>
  <si>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</si>
  <si>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</si>
  <si>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</si>
  <si>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</si>
  <si>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</si>
  <si>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</si>
  <si>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</si>
  <si>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</si>
  <si>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</si>
  <si>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</si>
  <si>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</si>
  <si>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</si>
  <si>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</si>
  <si>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</si>
  <si>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</si>
  <si>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</si>
  <si>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</si>
  <si>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</si>
  <si>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</si>
  <si>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</si>
  <si>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</si>
  <si>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</si>
  <si>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</si>
  <si>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</si>
  <si>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</si>
  <si>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</si>
  <si>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</si>
  <si>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</si>
  <si>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</si>
  <si>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</si>
  <si>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</si>
  <si>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</si>
  <si>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</si>
  <si>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</si>
  <si>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</si>
  <si>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</si>
  <si>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</si>
  <si>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</si>
  <si>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</si>
  <si>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</si>
  <si>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</si>
  <si>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</si>
  <si>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</si>
  <si>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</si>
  <si>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</si>
  <si>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</si>
  <si>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</si>
  <si>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</si>
  <si>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</si>
  <si>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</si>
  <si>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</si>
  <si>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</si>
  <si>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</si>
  <si>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</si>
  <si>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</si>
  <si>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</si>
  <si>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</si>
  <si>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</si>
  <si>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</si>
  <si>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</si>
  <si>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</si>
  <si>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</si>
  <si>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</si>
  <si>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</si>
  <si>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</si>
  <si>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</si>
  <si>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</si>
  <si>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</si>
  <si>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</si>
  <si>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</si>
  <si>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</si>
  <si>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</si>
  <si>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</si>
  <si>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</si>
  <si>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</si>
  <si>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</si>
  <si>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</si>
  <si>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</si>
  <si>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</si>
  <si>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</si>
  <si>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</si>
  <si>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</si>
  <si>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</si>
  <si>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</si>
  <si>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</si>
  <si>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</si>
  <si>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</si>
  <si>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</si>
  <si>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</si>
  <si>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</si>
  <si>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</si>
  <si>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</si>
  <si>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</si>
  <si>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</si>
  <si>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</si>
  <si>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</si>
  <si>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</si>
  <si>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</si>
  <si>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</si>
  <si>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</si>
  <si>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</si>
  <si>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</si>
  <si>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</si>
  <si>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</si>
  <si>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</si>
  <si>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</si>
  <si>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</si>
  <si>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</si>
  <si>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</si>
  <si>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</si>
  <si>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</si>
  <si>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</si>
  <si>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</si>
  <si>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</si>
  <si>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</si>
  <si>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</si>
  <si>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</si>
  <si>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</si>
  <si>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</si>
  <si>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</si>
  <si>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</si>
  <si>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</si>
  <si>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</si>
  <si>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</si>
  <si>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</si>
  <si>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</si>
  <si>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</si>
  <si>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</si>
  <si>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</si>
  <si>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</si>
  <si>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</si>
  <si>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</si>
  <si>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</si>
  <si>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</si>
  <si>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</si>
  <si>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</si>
  <si>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</si>
  <si>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</si>
  <si>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</si>
  <si>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</si>
  <si>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</si>
  <si>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</si>
  <si>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</si>
  <si>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</si>
  <si>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</si>
  <si>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</si>
  <si>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</si>
  <si>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</si>
  <si>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</si>
  <si>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</si>
  <si>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</si>
  <si>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</si>
  <si>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</si>
  <si>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</si>
  <si>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</si>
  <si>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</si>
  <si>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</si>
  <si>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</si>
  <si>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</si>
  <si>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</si>
  <si>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</si>
  <si>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</si>
  <si>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</si>
  <si>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</si>
  <si>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</si>
  <si>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</si>
  <si>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</si>
  <si>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</si>
  <si>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</si>
  <si>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</si>
  <si>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</si>
  <si>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</si>
  <si>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</si>
  <si>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</si>
  <si>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</si>
  <si>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</si>
  <si>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</si>
  <si>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</si>
  <si>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</si>
  <si>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</si>
  <si>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</si>
  <si>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</si>
  <si>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</si>
  <si>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</si>
  <si>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</si>
  <si>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</si>
  <si>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</si>
  <si>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</si>
  <si>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</si>
  <si>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</si>
  <si>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</si>
  <si>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</si>
  <si>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</si>
  <si>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</si>
  <si>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</si>
  <si>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</si>
  <si>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</si>
  <si>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</si>
  <si>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</si>
  <si>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</si>
  <si>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</si>
  <si>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</si>
  <si>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</si>
  <si>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</si>
  <si>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</si>
  <si>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</si>
  <si>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</si>
  <si>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</si>
  <si>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</si>
  <si>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</si>
  <si>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</si>
  <si>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</si>
  <si>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</si>
  <si>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</si>
  <si>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</si>
  <si>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</si>
  <si>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</si>
  <si>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</si>
  <si>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</si>
  <si>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</si>
  <si>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</si>
  <si>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</si>
  <si>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</si>
  <si>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</si>
  <si>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</si>
  <si>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</si>
  <si>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</si>
  <si>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</si>
  <si>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</si>
  <si>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</si>
  <si>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</si>
  <si>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</si>
  <si>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</si>
  <si>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</si>
  <si>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</si>
  <si>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</si>
  <si>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</si>
  <si>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</si>
  <si>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</si>
  <si>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</si>
  <si>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</si>
  <si>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</si>
  <si>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</si>
  <si>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</si>
  <si>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</si>
  <si>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</si>
  <si>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</si>
  <si>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</si>
  <si>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</si>
  <si>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</si>
  <si>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</si>
  <si>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</si>
  <si>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</si>
  <si>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</si>
  <si>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</si>
  <si>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</si>
  <si>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</si>
  <si>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</si>
  <si>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</si>
  <si>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</si>
  <si>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</si>
  <si>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</si>
  <si>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</si>
  <si>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</si>
  <si>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</si>
  <si>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</si>
  <si>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</si>
  <si>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</si>
  <si>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</si>
  <si>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</si>
  <si>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</si>
  <si>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</si>
  <si>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</si>
  <si>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</si>
  <si>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</si>
  <si>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</si>
  <si>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</si>
  <si>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</si>
  <si>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</si>
  <si>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</si>
  <si>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</si>
  <si>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</si>
  <si>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</si>
  <si>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</si>
  <si>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</si>
  <si>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</si>
  <si>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</si>
  <si>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</si>
  <si>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</si>
  <si>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</si>
  <si>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</si>
  <si>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</si>
  <si>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</si>
  <si>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</si>
  <si>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</si>
  <si>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</si>
  <si>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</si>
  <si>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</si>
  <si>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</si>
  <si>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</si>
  <si>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</si>
  <si>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</si>
  <si>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</si>
  <si>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</si>
  <si>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</si>
  <si>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</si>
  <si>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</si>
  <si>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</si>
  <si>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</si>
  <si>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</si>
  <si>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</si>
  <si>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</si>
  <si>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</si>
  <si>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</si>
  <si>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</si>
  <si>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</si>
  <si>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</si>
  <si>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</si>
  <si>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</si>
  <si>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</si>
  <si>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</si>
  <si>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</si>
  <si>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</si>
  <si>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</si>
  <si>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</si>
  <si>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</si>
  <si>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</si>
  <si>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</si>
  <si>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</si>
  <si>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</si>
  <si>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</si>
  <si>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</si>
  <si>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</si>
  <si>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</si>
  <si>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</si>
  <si>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</si>
  <si>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</si>
  <si>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</si>
  <si>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</si>
  <si>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</si>
  <si>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</si>
  <si>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</si>
  <si>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</si>
  <si>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</si>
  <si>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</si>
  <si>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</si>
  <si>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</si>
  <si>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</si>
  <si>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</si>
  <si>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</si>
  <si>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</si>
  <si>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</si>
  <si>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</si>
  <si>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</si>
  <si>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</si>
  <si>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</si>
  <si>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</si>
  <si>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</si>
  <si>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</si>
  <si>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</si>
  <si>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</si>
  <si>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</si>
  <si>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</si>
  <si>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</si>
  <si>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</si>
  <si>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</si>
  <si>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</si>
  <si>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</si>
  <si>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</si>
  <si>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</si>
  <si>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</si>
  <si>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</si>
  <si>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</si>
  <si>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</si>
  <si>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</si>
  <si>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</si>
  <si>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</si>
  <si>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</si>
  <si>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</si>
  <si>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</si>
  <si>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</si>
  <si>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</si>
  <si>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</si>
  <si>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</si>
  <si>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</si>
  <si>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</si>
  <si>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</si>
  <si>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</si>
  <si>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</si>
  <si>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</si>
  <si>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</si>
  <si>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</si>
  <si>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</si>
  <si>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</si>
  <si>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</si>
  <si>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</si>
  <si>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</si>
  <si>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</si>
  <si>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</si>
  <si>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</si>
  <si>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</si>
  <si>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</si>
  <si>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</si>
  <si>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</si>
  <si>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</si>
  <si>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</si>
  <si>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</si>
  <si>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</si>
  <si>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</si>
  <si>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</si>
  <si>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</si>
  <si>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</si>
  <si>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</si>
  <si>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</si>
  <si>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</si>
  <si>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</si>
  <si>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</si>
  <si>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</si>
  <si>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</si>
  <si>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</si>
  <si>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</si>
  <si>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</si>
  <si>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</si>
  <si>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</si>
  <si>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</si>
  <si>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</si>
  <si>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</si>
  <si>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</si>
  <si>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</si>
  <si>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</si>
  <si>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</si>
  <si>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</si>
  <si>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</si>
  <si>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</si>
  <si>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</si>
  <si>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</si>
  <si>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</si>
  <si>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</si>
  <si>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</si>
  <si>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</si>
  <si>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</si>
  <si>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</si>
  <si>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</si>
  <si>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</si>
  <si>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</si>
  <si>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</si>
  <si>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</si>
  <si>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</si>
  <si>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</si>
  <si>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</si>
  <si>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</si>
  <si>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</si>
  <si>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</si>
  <si>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</si>
  <si>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</si>
  <si>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</si>
  <si>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</si>
  <si>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</si>
  <si>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</si>
  <si>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</si>
  <si>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</si>
  <si>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</si>
  <si>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</si>
  <si>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</si>
  <si>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</si>
  <si>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</si>
  <si>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</si>
  <si>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</si>
  <si>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</si>
  <si>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</si>
  <si>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</si>
  <si>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</si>
  <si>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</si>
  <si>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</si>
  <si>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</si>
  <si>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</si>
  <si>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</si>
  <si>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</si>
  <si>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</si>
  <si>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</si>
  <si>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</si>
  <si>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</si>
  <si>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</si>
  <si>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</si>
  <si>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</si>
  <si>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</si>
  <si>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</si>
  <si>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</si>
  <si>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</si>
  <si>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</si>
  <si>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</si>
  <si>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</si>
  <si>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</si>
  <si>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</si>
  <si>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</si>
  <si>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</si>
  <si>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</si>
  <si>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</si>
  <si>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</si>
  <si>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</si>
  <si>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</si>
  <si>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</si>
  <si>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</si>
  <si>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</si>
  <si>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</si>
  <si>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</si>
  <si>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</si>
  <si>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</si>
  <si>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</si>
  <si>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</si>
  <si>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</si>
  <si>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</si>
  <si>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</si>
  <si>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</si>
  <si>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</si>
  <si>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</si>
  <si>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</si>
  <si>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</si>
  <si>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</si>
  <si>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</si>
  <si>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</si>
  <si>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</si>
  <si>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</si>
  <si>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</si>
  <si>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</si>
  <si>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</si>
  <si>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</si>
  <si>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</si>
  <si>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</si>
  <si>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</si>
  <si>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</si>
  <si>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</si>
  <si>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</si>
  <si>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</si>
  <si>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</si>
  <si>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</si>
  <si>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</si>
  <si>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</si>
  <si>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</si>
  <si>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</si>
  <si>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</si>
  <si>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</si>
  <si>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</si>
  <si>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</si>
  <si>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</si>
  <si>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</si>
  <si>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</si>
  <si>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</si>
  <si>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</si>
  <si>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</si>
  <si>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</si>
  <si>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</si>
  <si>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</si>
  <si>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</si>
  <si>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</si>
  <si>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</si>
  <si>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</si>
  <si>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</si>
  <si>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</si>
  <si>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</si>
  <si>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</si>
  <si>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</si>
  <si>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</si>
  <si>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</si>
  <si>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</si>
  <si>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</si>
  <si>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</si>
  <si>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</si>
  <si>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</si>
  <si>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</si>
  <si>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</si>
  <si>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</si>
  <si>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</si>
  <si>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</si>
  <si>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</si>
  <si>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</si>
  <si>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</si>
  <si>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</si>
  <si>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</si>
  <si>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</si>
  <si>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</si>
  <si>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</si>
  <si>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</si>
  <si>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</si>
  <si>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</si>
  <si>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</si>
  <si>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</si>
  <si>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</si>
  <si>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</si>
  <si>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</si>
  <si>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</si>
  <si>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</si>
  <si>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</si>
  <si>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</si>
  <si>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</si>
  <si>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</si>
  <si>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</si>
  <si>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</si>
  <si>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</si>
  <si>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</si>
  <si>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</si>
  <si>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</si>
  <si>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</si>
  <si>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</si>
  <si>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</si>
  <si>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</si>
  <si>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</si>
  <si>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</si>
  <si>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</si>
  <si>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</si>
  <si>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</si>
  <si>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</si>
  <si>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</si>
  <si>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</si>
  <si>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</si>
  <si>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</si>
  <si>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</si>
  <si>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</si>
  <si>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</si>
  <si>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</si>
  <si>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</si>
  <si>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</si>
  <si>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</si>
  <si>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</si>
  <si>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</si>
  <si>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</si>
  <si>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</si>
  <si>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</si>
  <si>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</si>
  <si>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</si>
  <si>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</si>
  <si>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</si>
  <si>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</si>
  <si>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</si>
  <si>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</si>
  <si>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</si>
  <si>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</si>
  <si>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</si>
  <si>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</si>
  <si>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</si>
  <si>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</si>
  <si>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</si>
  <si>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</si>
  <si>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</si>
  <si>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</si>
  <si>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</si>
  <si>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</si>
  <si>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</si>
  <si>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</si>
  <si>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</si>
  <si>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</si>
  <si>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</si>
  <si>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</si>
  <si>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</si>
  <si>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</si>
  <si>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</si>
  <si>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</si>
  <si>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</si>
  <si>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</si>
  <si>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</si>
  <si>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</si>
  <si>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</si>
  <si>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</si>
  <si>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</si>
  <si>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</si>
  <si>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</si>
  <si>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</si>
  <si>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</si>
  <si>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</si>
  <si>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</si>
  <si>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</si>
  <si>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</si>
  <si>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</si>
  <si>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</si>
  <si>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</si>
  <si>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</si>
  <si>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</si>
  <si>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</si>
  <si>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</si>
  <si>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</si>
  <si>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</si>
  <si>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</si>
  <si>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</si>
  <si>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</si>
  <si>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</si>
  <si>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</si>
  <si>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</si>
  <si>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</si>
  <si>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</si>
  <si>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</si>
  <si>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</si>
  <si>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</si>
  <si>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</si>
  <si>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</si>
  <si>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</si>
  <si>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</si>
  <si>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</si>
  <si>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</si>
  <si>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</si>
  <si>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</si>
  <si>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</si>
  <si>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</si>
  <si>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</si>
  <si>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</si>
  <si>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</si>
  <si>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</si>
  <si>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</si>
  <si>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</si>
  <si>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</si>
  <si>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</si>
  <si>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</si>
  <si>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</si>
  <si>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</si>
  <si>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</si>
  <si>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</si>
  <si>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</si>
  <si>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</si>
  <si>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</si>
  <si>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</si>
  <si>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</si>
  <si>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</si>
  <si>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</si>
  <si>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</si>
  <si>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</si>
  <si>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</si>
  <si>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</si>
  <si>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</si>
  <si>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</si>
  <si>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</si>
  <si>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</si>
  <si>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</si>
  <si>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</si>
  <si>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</si>
  <si>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</si>
  <si>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</si>
  <si>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</si>
  <si>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</si>
  <si>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</si>
  <si>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</si>
  <si>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</si>
  <si>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</si>
  <si>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</si>
  <si>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</si>
  <si>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</si>
  <si>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</si>
  <si>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</si>
  <si>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</si>
  <si>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</si>
  <si>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</si>
  <si>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</si>
  <si>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</si>
  <si>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</si>
  <si>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</si>
  <si>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</si>
  <si>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</si>
  <si>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</si>
  <si>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</si>
  <si>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</si>
  <si>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</si>
  <si>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</si>
  <si>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</si>
  <si>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</si>
  <si>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</si>
  <si>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</si>
  <si>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</si>
  <si>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</si>
  <si>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</si>
  <si>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</si>
  <si>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</si>
  <si>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</si>
  <si>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</si>
  <si>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</si>
  <si>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</si>
  <si>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</si>
  <si>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</si>
  <si>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</si>
  <si>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</si>
  <si>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</si>
  <si>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</si>
  <si>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</si>
  <si>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</si>
  <si>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</si>
  <si>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</si>
  <si>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</si>
  <si>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</si>
  <si>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</si>
  <si>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</si>
  <si>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</si>
  <si>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</si>
  <si>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</si>
  <si>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</si>
  <si>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</si>
  <si>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</si>
  <si>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</si>
  <si>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</si>
  <si>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</si>
  <si>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</si>
  <si>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</si>
  <si>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</si>
  <si>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</si>
  <si>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</si>
  <si>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</si>
  <si>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</si>
  <si>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</si>
  <si>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</si>
  <si>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</si>
  <si>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</si>
  <si>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</si>
  <si>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</si>
  <si>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</si>
  <si>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</si>
  <si>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</si>
  <si>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</si>
  <si>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</si>
  <si>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</si>
  <si>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</si>
  <si>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</si>
  <si>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</si>
  <si>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</si>
  <si>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</si>
  <si>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</si>
  <si>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</si>
  <si>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</si>
  <si>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</si>
  <si>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</si>
  <si>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</si>
  <si>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</si>
  <si>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</si>
  <si>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</si>
  <si>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</si>
  <si>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</si>
  <si>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</si>
  <si>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</si>
  <si>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</si>
  <si>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</si>
  <si>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</si>
  <si>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</si>
  <si>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</si>
  <si>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</si>
  <si>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</si>
  <si>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</si>
  <si>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</si>
  <si>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</si>
  <si>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</si>
  <si>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</si>
  <si>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</si>
  <si>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</si>
  <si>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</si>
  <si>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</si>
  <si>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</si>
  <si>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</si>
  <si>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</si>
  <si>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</si>
  <si>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</si>
  <si>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</si>
  <si>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</si>
  <si>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</si>
  <si>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</si>
  <si>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</si>
  <si>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</si>
  <si>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</si>
  <si>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</si>
  <si>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</si>
  <si>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</si>
  <si>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</si>
  <si>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</si>
  <si>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</si>
  <si>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</si>
  <si>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</si>
  <si>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</si>
  <si>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</si>
  <si>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</si>
  <si>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</si>
  <si>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</si>
  <si>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</si>
  <si>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</si>
  <si>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</si>
  <si>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</si>
  <si>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</si>
  <si>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</si>
  <si>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</si>
  <si>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</si>
  <si>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</si>
  <si>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</si>
  <si>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</si>
  <si>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</si>
  <si>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</si>
  <si>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</si>
  <si>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</si>
  <si>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</si>
  <si>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</si>
  <si>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</si>
  <si>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</si>
  <si>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</si>
  <si>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</si>
  <si>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</si>
  <si>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</si>
  <si>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</si>
  <si>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</si>
  <si>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</si>
  <si>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</si>
  <si>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</si>
  <si>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</si>
  <si>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</si>
  <si>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</si>
  <si>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</si>
  <si>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</si>
  <si>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</si>
  <si>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</si>
  <si>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</si>
  <si>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</si>
  <si>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</si>
  <si>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</si>
  <si>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</si>
  <si>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</si>
  <si>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</si>
  <si>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</si>
  <si>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</si>
  <si>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</si>
  <si>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</si>
  <si>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</si>
  <si>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</si>
  <si>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</si>
  <si>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</si>
  <si>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</si>
  <si>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</si>
  <si>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</si>
  <si>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</si>
  <si>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</si>
  <si>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</si>
  <si>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</si>
  <si>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</si>
  <si>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</si>
  <si>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</si>
  <si>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</si>
  <si>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</si>
  <si>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</si>
  <si>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</si>
  <si>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</si>
  <si>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</si>
  <si>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</si>
  <si>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</si>
  <si>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</si>
  <si>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</si>
  <si>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</si>
  <si>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</si>
  <si>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</si>
  <si>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</si>
  <si>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</si>
  <si>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</si>
  <si>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</si>
  <si>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</si>
  <si>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</si>
  <si>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</si>
  <si>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</si>
  <si>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</si>
  <si>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</si>
  <si>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</si>
  <si>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</si>
  <si>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</si>
  <si>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</si>
  <si>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</si>
  <si>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</si>
  <si>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</si>
  <si>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</si>
  <si>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</si>
  <si>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</si>
  <si>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</si>
  <si>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</si>
  <si>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</si>
  <si>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</si>
  <si>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</si>
  <si>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</si>
  <si>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</si>
  <si>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</si>
  <si>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</si>
  <si>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</si>
  <si>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</si>
  <si>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</si>
  <si>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</si>
  <si>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</si>
  <si>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</si>
  <si>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</si>
  <si>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</si>
  <si>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</si>
  <si>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</si>
  <si>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</si>
  <si>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</si>
  <si>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</si>
  <si>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</si>
  <si>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</si>
  <si>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</si>
  <si>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</si>
  <si>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</si>
  <si>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</si>
  <si>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</si>
  <si>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</si>
  <si>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</si>
  <si>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</si>
  <si>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</si>
  <si>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</si>
  <si>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</si>
  <si>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</si>
  <si>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</si>
  <si>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</si>
  <si>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</si>
  <si>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</si>
  <si>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</si>
  <si>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</si>
  <si>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</si>
  <si>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</si>
  <si>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</si>
  <si>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</si>
  <si>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</si>
  <si>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</si>
  <si>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</si>
  <si>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</si>
  <si>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</si>
  <si>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</si>
  <si>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</si>
  <si>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</si>
  <si>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</si>
  <si>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</si>
  <si>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</si>
  <si>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</si>
  <si>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</si>
  <si>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</si>
  <si>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</si>
  <si>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</si>
  <si>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</si>
  <si>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</si>
  <si>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</si>
  <si>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</si>
  <si>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</si>
  <si>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</si>
  <si>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</si>
  <si>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</si>
  <si>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</si>
  <si>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</si>
  <si>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</si>
  <si>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</si>
  <si>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</si>
  <si>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</si>
  <si>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</si>
  <si>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</si>
  <si>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</si>
  <si>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</si>
  <si>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</si>
  <si>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</si>
  <si>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</si>
  <si>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</si>
  <si>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</si>
  <si>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</si>
  <si>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</si>
  <si>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</si>
  <si>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</si>
  <si>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</si>
  <si>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</si>
  <si>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</si>
  <si>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</si>
  <si>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</si>
  <si>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</si>
  <si>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</si>
  <si>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</si>
  <si>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</si>
  <si>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</si>
  <si>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</si>
  <si>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</si>
  <si>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</si>
  <si>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</si>
  <si>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</si>
  <si>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</si>
  <si>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</si>
  <si>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</si>
  <si>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</si>
  <si>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</si>
  <si>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</si>
  <si>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</si>
  <si>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</si>
  <si>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</si>
  <si>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</si>
  <si>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</si>
  <si>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</si>
  <si>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</si>
  <si>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</si>
  <si>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</si>
  <si>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</si>
  <si>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</si>
  <si>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</si>
  <si>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</si>
  <si>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</si>
  <si>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</si>
  <si>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</si>
  <si>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</si>
  <si>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</si>
  <si>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</si>
  <si>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</si>
  <si>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</si>
  <si>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</si>
  <si>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</si>
  <si>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</si>
  <si>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</si>
  <si>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</si>
  <si>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</si>
  <si>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</si>
  <si>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</si>
  <si>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</si>
  <si>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</si>
  <si>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</si>
  <si>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</si>
  <si>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</si>
  <si>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</si>
  <si>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</si>
  <si>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</si>
  <si>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</si>
  <si>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</si>
  <si>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</si>
  <si>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</si>
  <si>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</si>
  <si>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</si>
  <si>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</si>
  <si>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</si>
  <si>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</si>
  <si>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</si>
  <si>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</si>
  <si>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</si>
  <si>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</si>
  <si>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</si>
  <si>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</si>
  <si>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</si>
  <si>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</si>
  <si>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</si>
  <si>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</si>
  <si>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</si>
  <si>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</si>
  <si>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</si>
  <si>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</si>
  <si>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</si>
  <si>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</si>
  <si>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</si>
  <si>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</si>
  <si>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</si>
  <si>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</si>
  <si>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</si>
  <si>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</si>
  <si>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</si>
  <si>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</si>
  <si>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</si>
  <si>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</si>
  <si>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</si>
  <si>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</si>
  <si>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</si>
  <si>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</si>
  <si>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</si>
  <si>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</si>
  <si>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</si>
  <si>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</si>
  <si>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</si>
  <si>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</si>
  <si>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</si>
  <si>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</si>
  <si>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</si>
  <si>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</si>
  <si>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</si>
  <si>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</si>
  <si>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</si>
  <si>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</si>
  <si>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</si>
  <si>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</si>
  <si>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</si>
  <si>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</si>
  <si>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</si>
  <si>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</si>
  <si>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</si>
  <si>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</si>
  <si>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</si>
  <si>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</si>
  <si>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</si>
  <si>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</si>
  <si>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</si>
  <si>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</si>
  <si>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</si>
  <si>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</si>
  <si>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</si>
  <si>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</si>
  <si>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</si>
  <si>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</si>
  <si>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</si>
  <si>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</si>
  <si>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</si>
  <si>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</si>
  <si>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</si>
  <si>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</si>
  <si>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</si>
  <si>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</si>
  <si>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</si>
  <si>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</si>
  <si>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</si>
  <si>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</si>
  <si>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</si>
  <si>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</si>
  <si>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</si>
  <si>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</si>
  <si>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</si>
  <si>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</si>
  <si>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</si>
  <si>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</si>
  <si>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</si>
  <si>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</si>
  <si>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</si>
  <si>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</si>
  <si>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</si>
  <si>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</si>
  <si>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</si>
  <si>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</si>
  <si>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</si>
  <si>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</si>
  <si>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</si>
  <si>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</si>
  <si>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</si>
  <si>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</si>
  <si>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</si>
  <si>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</si>
  <si>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</si>
  <si>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</si>
  <si>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</si>
  <si>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</si>
  <si>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</si>
  <si>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</si>
  <si>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</si>
  <si>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</si>
  <si>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</si>
  <si>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</si>
  <si>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</si>
  <si>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</si>
  <si>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</si>
  <si>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</si>
  <si>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</si>
  <si>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</si>
  <si>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</si>
  <si>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</si>
  <si>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</si>
  <si>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</si>
  <si>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</si>
  <si>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</si>
  <si>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</si>
  <si>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</si>
  <si>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</si>
  <si>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</si>
  <si>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</si>
  <si>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</si>
  <si>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</si>
  <si>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</si>
  <si>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</si>
  <si>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</si>
  <si>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</si>
  <si>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</si>
  <si>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</si>
  <si>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</si>
  <si>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</si>
  <si>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</si>
  <si>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</si>
  <si>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</si>
  <si>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</si>
  <si>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</si>
  <si>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</si>
  <si>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</si>
  <si>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</si>
  <si>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</si>
  <si>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</si>
  <si>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</si>
  <si>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</si>
  <si>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</si>
  <si>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</si>
  <si>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</si>
  <si>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</si>
  <si>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</si>
  <si>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</si>
  <si>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</si>
  <si>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</si>
  <si>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</si>
  <si>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</si>
  <si>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</si>
  <si>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</si>
  <si>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</si>
  <si>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</si>
  <si>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</si>
  <si>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</si>
  <si>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</si>
  <si>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</si>
  <si>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</si>
  <si>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</si>
  <si>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</si>
  <si>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</si>
  <si>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</si>
  <si>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</si>
  <si>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</si>
  <si>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</si>
  <si>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</si>
  <si>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</si>
  <si>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</si>
  <si>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</si>
  <si>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</si>
  <si>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</si>
  <si>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</si>
  <si>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</si>
  <si>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</si>
  <si>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</si>
  <si>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</si>
  <si>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</si>
  <si>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</si>
  <si>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</si>
  <si>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</si>
  <si>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</si>
  <si>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</si>
  <si>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</si>
  <si>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</si>
  <si>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</si>
  <si>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</si>
  <si>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</si>
  <si>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</si>
  <si>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</si>
  <si>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</si>
  <si>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</si>
  <si>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</si>
  <si>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</si>
  <si>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</si>
  <si>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</si>
  <si>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</si>
  <si>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</si>
  <si>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</si>
  <si>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</si>
  <si>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</si>
  <si>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</si>
  <si>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</si>
  <si>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</si>
  <si>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</si>
  <si>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</si>
  <si>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</si>
  <si>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</si>
  <si>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</si>
  <si>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</si>
  <si>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</si>
  <si>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</si>
  <si>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</si>
  <si>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</si>
  <si>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</si>
  <si>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</si>
  <si>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</si>
  <si>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</si>
  <si>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</si>
  <si>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</si>
  <si>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</si>
  <si>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</si>
  <si>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</si>
  <si>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</si>
  <si>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</si>
  <si>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</si>
  <si>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</si>
  <si>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</si>
  <si>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</si>
  <si>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</si>
  <si>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</si>
  <si>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</si>
  <si>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</si>
  <si>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</si>
  <si>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</si>
  <si>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</si>
  <si>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</si>
  <si>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</si>
  <si>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</si>
  <si>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</si>
  <si>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</si>
  <si>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</si>
  <si>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</si>
  <si>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</si>
  <si>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</si>
  <si>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</si>
  <si>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</si>
  <si>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</si>
  <si>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</si>
  <si>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</si>
  <si>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</si>
  <si>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</si>
  <si>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</si>
  <si>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</si>
  <si>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</si>
  <si>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</si>
  <si>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</si>
  <si>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</si>
  <si>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</si>
  <si>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</si>
  <si>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</si>
  <si>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</si>
  <si>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</si>
  <si>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</si>
  <si>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</si>
  <si>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</si>
  <si>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</si>
  <si>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</si>
  <si>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</si>
  <si>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</si>
  <si>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</si>
  <si>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</si>
  <si>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</si>
  <si>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</si>
  <si>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</si>
  <si>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</si>
  <si>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</si>
  <si>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</si>
  <si>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</si>
  <si>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</si>
  <si>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</si>
  <si>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</si>
  <si>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</si>
  <si>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</si>
  <si>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</si>
  <si>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</si>
  <si>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</si>
  <si>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</si>
  <si>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</si>
  <si>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</si>
  <si>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</si>
  <si>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</si>
  <si>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</si>
  <si>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</si>
  <si>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</si>
  <si>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</si>
  <si>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</si>
  <si>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</si>
  <si>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</si>
  <si>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</si>
  <si>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</si>
  <si>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</si>
  <si>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</si>
  <si>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</si>
  <si>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</si>
  <si>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</si>
  <si>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</si>
  <si>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</si>
  <si>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</si>
  <si>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</si>
  <si>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</si>
  <si>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</si>
  <si>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</si>
  <si>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</si>
  <si>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</si>
  <si>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</si>
  <si>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</si>
  <si>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</si>
  <si>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</si>
  <si>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</si>
  <si>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</si>
  <si>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</si>
  <si>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</si>
  <si>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</si>
  <si>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</si>
  <si>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</si>
  <si>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</si>
  <si>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</si>
  <si>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</si>
  <si>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</si>
  <si>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</si>
  <si>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</si>
  <si>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</si>
  <si>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</si>
  <si>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</si>
  <si>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</si>
  <si>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</si>
  <si>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</si>
  <si>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</si>
  <si>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</si>
  <si>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</si>
  <si>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</si>
  <si>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</si>
  <si>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</si>
  <si>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</si>
  <si>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</si>
  <si>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</si>
  <si>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</si>
  <si>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</si>
  <si>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</si>
  <si>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</si>
  <si>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</si>
  <si>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</si>
  <si>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</si>
  <si>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</si>
  <si>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</si>
  <si>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</si>
  <si>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</si>
  <si>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</si>
  <si>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</si>
  <si>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</si>
  <si>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</si>
  <si>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</si>
  <si>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</si>
  <si>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</si>
  <si>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</si>
  <si>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</si>
  <si>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</si>
  <si>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</si>
  <si>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</si>
  <si>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</si>
  <si>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</si>
  <si>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</si>
  <si>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</si>
  <si>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</si>
  <si>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</si>
  <si>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</si>
  <si>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</si>
  <si>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</si>
  <si>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</si>
  <si>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</si>
  <si>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</si>
  <si>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</si>
  <si>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</si>
  <si>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</si>
  <si>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</si>
  <si>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</si>
  <si>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</si>
  <si>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</si>
  <si>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</si>
  <si>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</si>
  <si>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</si>
  <si>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</si>
  <si>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</si>
  <si>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</si>
  <si>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</si>
  <si>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</si>
  <si>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</si>
  <si>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</si>
  <si>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</si>
  <si>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</si>
  <si>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</si>
  <si>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</si>
  <si>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</si>
  <si>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</si>
  <si>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</si>
  <si>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</si>
  <si>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</si>
  <si>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</si>
  <si>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</si>
  <si>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</si>
  <si>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</si>
  <si>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</si>
  <si>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</si>
  <si>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</si>
  <si>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</si>
  <si>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</si>
  <si>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</si>
  <si>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</si>
  <si>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</si>
  <si>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</si>
  <si>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</si>
  <si>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</si>
  <si>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</si>
  <si>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</si>
  <si>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</si>
  <si>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</si>
  <si>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</si>
  <si>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</si>
  <si>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</si>
  <si>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</si>
  <si>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</si>
  <si>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</si>
  <si>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</si>
  <si>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</si>
  <si>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</si>
  <si>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</si>
  <si>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</si>
  <si>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</si>
  <si>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</si>
  <si>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</si>
  <si>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</si>
  <si>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</si>
  <si>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</si>
  <si>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</si>
  <si>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</si>
  <si>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</si>
  <si>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</si>
  <si>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</si>
  <si>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</si>
  <si>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</si>
  <si>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</si>
  <si>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</si>
  <si>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</si>
  <si>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</si>
  <si>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</si>
  <si>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</si>
  <si>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</si>
  <si>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</si>
  <si>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</si>
  <si>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</si>
  <si>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</si>
  <si>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</si>
  <si>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</si>
  <si>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</si>
  <si>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</si>
  <si>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</si>
  <si>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</si>
  <si>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</si>
  <si>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</si>
  <si>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</si>
  <si>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</si>
  <si>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</si>
  <si>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</si>
  <si>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</si>
  <si>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</si>
  <si>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</si>
  <si>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</si>
  <si>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</si>
  <si>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</si>
  <si>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</si>
  <si>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</si>
  <si>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</si>
  <si>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</si>
  <si>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</si>
  <si>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</si>
  <si>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</si>
  <si>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</si>
  <si>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</si>
  <si>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</si>
  <si>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</si>
  <si>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</si>
  <si>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</si>
  <si>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</si>
  <si>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</si>
  <si>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</si>
  <si>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</si>
  <si>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</si>
  <si>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</si>
  <si>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</si>
  <si>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</si>
  <si>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</si>
  <si>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</si>
  <si>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</si>
  <si>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</si>
  <si>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</si>
  <si>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</si>
  <si>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</si>
  <si>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</si>
  <si>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</si>
  <si>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</si>
  <si>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</si>
  <si>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</si>
  <si>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</si>
  <si>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</si>
  <si>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</si>
  <si>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</si>
  <si>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</si>
  <si>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</si>
  <si>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</si>
  <si>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</si>
  <si>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</si>
  <si>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</si>
  <si>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</si>
  <si>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</si>
  <si>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</si>
  <si>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</si>
  <si>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</si>
  <si>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</si>
  <si>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</si>
  <si>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</si>
  <si>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</si>
  <si>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</si>
  <si>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</si>
  <si>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</si>
  <si>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</si>
  <si>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</si>
  <si>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</si>
  <si>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</si>
  <si>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</si>
  <si>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</si>
  <si>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</si>
  <si>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</si>
  <si>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</si>
  <si>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</si>
  <si>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</si>
  <si>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</si>
  <si>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</si>
  <si>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</si>
  <si>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</si>
  <si>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</si>
  <si>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</si>
  <si>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</si>
  <si>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</si>
  <si>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</si>
  <si>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</si>
  <si>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</si>
  <si>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</si>
  <si>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</si>
  <si>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</si>
  <si>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</si>
  <si>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</si>
  <si>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</si>
  <si>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</si>
  <si>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</si>
  <si>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</si>
  <si>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</si>
  <si>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</si>
  <si>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</si>
  <si>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</si>
  <si>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</si>
  <si>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</si>
  <si>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</si>
  <si>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</si>
  <si>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</si>
  <si>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</si>
  <si>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</si>
  <si>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</si>
  <si>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</si>
  <si>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</si>
  <si>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</si>
  <si>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</si>
  <si>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</si>
  <si>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</si>
  <si>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</si>
  <si>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</si>
  <si>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</si>
  <si>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</si>
  <si>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</si>
  <si>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</si>
  <si>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</si>
  <si>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</si>
  <si>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</si>
  <si>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</si>
  <si>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</si>
  <si>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</si>
  <si>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</si>
  <si>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</si>
  <si>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</si>
  <si>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</si>
  <si>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</si>
  <si>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</si>
  <si>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</si>
  <si>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</si>
  <si>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</si>
  <si>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</si>
  <si>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</si>
  <si>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</si>
  <si>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</si>
  <si>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</si>
  <si>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</si>
  <si>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</si>
  <si>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</si>
  <si>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</si>
  <si>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</si>
  <si>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</si>
  <si>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</si>
  <si>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</si>
  <si>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</si>
  <si>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</si>
  <si>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</si>
  <si>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</si>
  <si>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</si>
  <si>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</si>
  <si>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</si>
  <si>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</si>
  <si>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</si>
  <si>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</si>
  <si>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</si>
  <si>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</si>
  <si>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</si>
  <si>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</si>
  <si>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</si>
  <si>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</si>
  <si>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</si>
  <si>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</si>
  <si>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</si>
  <si>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</si>
  <si>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</si>
  <si>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</si>
  <si>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</si>
  <si>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</si>
  <si>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</si>
  <si>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</si>
  <si>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</si>
  <si>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</si>
  <si>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</si>
  <si>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</si>
  <si>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</si>
  <si>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</si>
  <si>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</si>
  <si>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</si>
  <si>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</si>
  <si>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</si>
  <si>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</si>
  <si>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</si>
  <si>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</si>
  <si>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</si>
  <si>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</si>
  <si>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</si>
  <si>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</si>
  <si>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</si>
  <si>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</si>
  <si>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</si>
  <si>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</si>
  <si>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</si>
  <si>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</si>
  <si>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</si>
  <si>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</si>
  <si>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</si>
  <si>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</si>
  <si>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</si>
  <si>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</si>
  <si>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</si>
  <si>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</si>
  <si>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</si>
  <si>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</si>
  <si>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</si>
  <si>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</si>
  <si>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</si>
  <si>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</si>
  <si>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</si>
  <si>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</si>
  <si>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</si>
  <si>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</si>
  <si>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</si>
  <si>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</si>
  <si>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</si>
  <si>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</si>
  <si>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</si>
  <si>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</si>
  <si>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</si>
  <si>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</si>
  <si>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</si>
  <si>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</si>
  <si>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</si>
  <si>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</si>
  <si>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</si>
  <si>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</si>
  <si>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</si>
  <si>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</si>
  <si>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</si>
  <si>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</si>
  <si>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</si>
  <si>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</si>
  <si>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</si>
  <si>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</si>
  <si>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</si>
  <si>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</si>
  <si>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</si>
  <si>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</si>
  <si>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</si>
  <si>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</si>
  <si>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</si>
  <si>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</si>
  <si>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</si>
  <si>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</si>
  <si>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</si>
  <si>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</si>
  <si>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</si>
  <si>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</si>
  <si>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</si>
  <si>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</si>
  <si>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</si>
  <si>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</si>
  <si>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</si>
  <si>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</si>
  <si>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</si>
  <si>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</si>
  <si>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</si>
  <si>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</si>
  <si>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</si>
  <si>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</si>
  <si>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</si>
  <si>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</si>
  <si>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</si>
  <si>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</si>
  <si>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</si>
  <si>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</si>
  <si>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</si>
  <si>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</si>
  <si>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</si>
  <si>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</si>
  <si>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</si>
  <si>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</si>
  <si>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</si>
  <si>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</si>
  <si>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</si>
  <si>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</si>
  <si>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</si>
  <si>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</si>
  <si>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</si>
  <si>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</si>
  <si>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</si>
  <si>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</si>
  <si>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</si>
  <si>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</si>
  <si>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</si>
  <si>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</si>
  <si>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</si>
  <si>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</si>
  <si>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</si>
  <si>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</si>
  <si>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</si>
  <si>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</si>
  <si>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</si>
  <si>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</si>
  <si>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</si>
  <si>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</si>
  <si>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</si>
  <si>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</si>
  <si>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</si>
  <si>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</si>
  <si>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</si>
  <si>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</si>
  <si>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</si>
  <si>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</si>
  <si>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</si>
  <si>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</si>
  <si>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</si>
  <si>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</si>
  <si>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</si>
  <si>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</si>
  <si>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</si>
  <si>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</si>
  <si>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</si>
  <si>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</si>
  <si>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</si>
  <si>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</si>
  <si>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</si>
  <si>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</si>
  <si>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</si>
  <si>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</si>
  <si>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</si>
  <si>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</si>
  <si>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</si>
  <si>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</si>
  <si>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</si>
  <si>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</si>
  <si>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</si>
  <si>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</si>
  <si>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</si>
  <si>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</si>
  <si>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</si>
  <si>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</si>
  <si>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</si>
  <si>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</si>
  <si>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</si>
  <si>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</si>
  <si>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</si>
  <si>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</si>
  <si>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</si>
  <si>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</si>
  <si>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</si>
  <si>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</si>
  <si>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</si>
  <si>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</si>
  <si>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</si>
  <si>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</si>
  <si>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</si>
  <si>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</si>
  <si>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</si>
  <si>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</si>
  <si>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</si>
  <si>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</si>
  <si>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</si>
  <si>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</si>
  <si>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</si>
  <si>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</si>
  <si>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</si>
  <si>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</si>
  <si>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</si>
  <si>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</si>
  <si>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</si>
  <si>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</si>
  <si>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</si>
  <si>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</si>
  <si>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</si>
  <si>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</si>
  <si>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</si>
  <si>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</si>
  <si>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</si>
  <si>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</si>
  <si>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</si>
  <si>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</si>
  <si>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</si>
  <si>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</si>
  <si>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</si>
  <si>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</si>
  <si>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</si>
  <si>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</si>
  <si>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</si>
  <si>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</si>
  <si>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</si>
  <si>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</si>
  <si>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</si>
  <si>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</si>
  <si>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</si>
  <si>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</si>
  <si>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</si>
  <si>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</si>
  <si>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</si>
  <si>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</si>
  <si>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</si>
  <si>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</si>
  <si>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</si>
  <si>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</si>
  <si>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</si>
  <si>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</si>
  <si>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</si>
  <si>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</si>
  <si>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</si>
  <si>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</si>
  <si>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</si>
  <si>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</si>
  <si>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</si>
  <si>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</si>
  <si>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</si>
  <si>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</si>
  <si>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</si>
  <si>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</si>
  <si>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</si>
  <si>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</si>
  <si>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</si>
  <si>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</si>
  <si>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</si>
  <si>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</si>
  <si>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</si>
  <si>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</si>
  <si>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</si>
  <si>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</si>
  <si>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</si>
  <si>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</si>
  <si>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</si>
  <si>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</si>
  <si>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</si>
  <si>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</si>
  <si>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</si>
  <si>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</si>
  <si>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</si>
  <si>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</si>
  <si>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</si>
  <si>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</si>
  <si>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</si>
  <si>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</si>
  <si>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</si>
  <si>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</si>
  <si>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</si>
  <si>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</si>
  <si>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</si>
  <si>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</si>
  <si>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</si>
  <si>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</si>
  <si>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</si>
  <si>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</si>
  <si>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</si>
  <si>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</si>
  <si>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</si>
  <si>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</si>
  <si>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</si>
  <si>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</si>
  <si>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</si>
  <si>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</si>
  <si>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</si>
  <si>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</si>
  <si>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</si>
  <si>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</si>
  <si>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</si>
  <si>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</si>
  <si>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</si>
  <si>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</si>
  <si>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</si>
  <si>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</si>
  <si>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</si>
  <si>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</si>
  <si>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</si>
  <si>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</si>
  <si>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</si>
  <si>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</si>
  <si>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</si>
  <si>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</si>
  <si>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</si>
  <si>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</si>
  <si>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</si>
  <si>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</si>
  <si>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</si>
  <si>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</si>
  <si>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</si>
  <si>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</si>
  <si>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</si>
  <si>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</si>
  <si>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</si>
  <si>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</si>
  <si>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</si>
  <si>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</si>
  <si>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</si>
  <si>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</si>
  <si>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</si>
  <si>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</si>
  <si>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</si>
  <si>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</si>
  <si>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</si>
  <si>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</si>
  <si>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</si>
  <si>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</si>
  <si>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</si>
  <si>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</si>
  <si>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</si>
  <si>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</si>
  <si>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</si>
  <si>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</si>
  <si>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</si>
  <si>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</si>
  <si>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</si>
  <si>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</si>
  <si>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</si>
  <si>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</si>
  <si>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</si>
  <si>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</si>
  <si>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</si>
  <si>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</si>
  <si>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</si>
  <si>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</si>
  <si>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</si>
  <si>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</si>
  <si>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</si>
  <si>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</si>
  <si>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</si>
  <si>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</si>
  <si>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</si>
  <si>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</si>
  <si>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</si>
  <si>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</si>
  <si>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</si>
  <si>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</si>
  <si>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</si>
  <si>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</si>
  <si>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</si>
  <si>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</si>
  <si>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</si>
  <si>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</si>
  <si>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</si>
  <si>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</si>
  <si>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</si>
  <si>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</si>
  <si>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</si>
  <si>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</si>
  <si>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</si>
  <si>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</si>
  <si>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</si>
  <si>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</si>
  <si>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</si>
  <si>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</si>
  <si>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</si>
  <si>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</si>
  <si>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</si>
  <si>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</si>
  <si>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</si>
  <si>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</si>
  <si>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</si>
  <si>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</si>
  <si>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</si>
  <si>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</si>
  <si>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</si>
  <si>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</si>
  <si>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</si>
  <si>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</si>
  <si>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</si>
  <si>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</si>
  <si>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</si>
  <si>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</si>
  <si>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</si>
  <si>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</si>
  <si>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</si>
  <si>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</si>
  <si>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</si>
  <si>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</si>
  <si>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</si>
  <si>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</si>
  <si>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</si>
  <si>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</si>
  <si>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</si>
  <si>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</si>
  <si>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</si>
  <si>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</si>
  <si>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</si>
  <si>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</si>
  <si>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</si>
  <si>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</si>
  <si>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</si>
  <si>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</si>
  <si>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</si>
  <si>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</si>
  <si>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</si>
  <si>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</si>
  <si>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</si>
  <si>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</si>
  <si>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</si>
  <si>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</si>
  <si>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</si>
  <si>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</si>
  <si>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</si>
  <si>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</si>
  <si>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</si>
  <si>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</si>
  <si>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</si>
  <si>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</si>
  <si>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</si>
  <si>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</si>
  <si>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</si>
  <si>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</si>
  <si>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</si>
  <si>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</si>
  <si>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</si>
  <si>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</si>
  <si>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</si>
  <si>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</si>
  <si>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</si>
  <si>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</si>
  <si>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</si>
  <si>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</si>
  <si>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</si>
  <si>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</si>
  <si>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</si>
  <si>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</si>
  <si>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</si>
  <si>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</si>
  <si>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</si>
  <si>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</si>
  <si>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</si>
  <si>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</si>
  <si>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</si>
  <si>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</si>
  <si>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</si>
  <si>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</si>
  <si>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</si>
  <si>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</si>
  <si>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</si>
  <si>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</si>
  <si>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</si>
  <si>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</si>
  <si>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</si>
  <si>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</si>
  <si>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</si>
  <si>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</si>
  <si>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</si>
  <si>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</si>
  <si>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</si>
  <si>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</si>
  <si>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</si>
  <si>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</si>
  <si>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</si>
  <si>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</si>
  <si>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</si>
  <si>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</si>
  <si>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</si>
  <si>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</si>
  <si>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</si>
  <si>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</si>
  <si>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</si>
  <si>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</si>
  <si>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</si>
  <si>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</si>
  <si>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</si>
  <si>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</si>
  <si>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</si>
  <si>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</si>
  <si>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</si>
  <si>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</si>
  <si>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</si>
  <si>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</si>
  <si>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</si>
  <si>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</si>
  <si>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</si>
  <si>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</si>
  <si>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</si>
  <si>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</si>
  <si>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</si>
  <si>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</si>
  <si>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</si>
  <si>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</si>
  <si>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</si>
  <si>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</si>
  <si>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</si>
  <si>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</si>
  <si>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</si>
  <si>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</si>
  <si>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</si>
  <si>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</si>
  <si>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</si>
  <si>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</si>
  <si>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</si>
  <si>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</si>
  <si>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</si>
  <si>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</si>
  <si>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</si>
  <si>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</si>
  <si>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</si>
  <si>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</si>
  <si>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</si>
  <si>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</si>
  <si>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</si>
  <si>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</si>
  <si>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</si>
  <si>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</si>
  <si>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</si>
  <si>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</si>
  <si>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</si>
  <si>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</si>
  <si>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</si>
  <si>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</si>
  <si>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</si>
  <si>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</si>
  <si>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</si>
  <si>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</si>
  <si>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</si>
  <si>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</si>
  <si>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</si>
  <si>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</si>
  <si>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</si>
  <si>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</si>
  <si>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</si>
  <si>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</si>
  <si>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</si>
  <si>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</si>
  <si>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</si>
  <si>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</si>
  <si>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</si>
  <si>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</si>
  <si>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</si>
  <si>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</si>
  <si>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</si>
  <si>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</si>
  <si>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</si>
  <si>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</si>
  <si>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</si>
  <si>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</si>
  <si>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</si>
  <si>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</si>
  <si>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</si>
  <si>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</si>
  <si>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</si>
  <si>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</si>
  <si>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</si>
  <si>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</si>
  <si>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</si>
  <si>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</si>
  <si>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</si>
  <si>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</si>
  <si>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</si>
  <si>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</si>
  <si>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</si>
  <si>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</si>
  <si>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</si>
  <si>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</si>
  <si>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</si>
  <si>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</si>
  <si>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</si>
  <si>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</si>
  <si>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</si>
  <si>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</si>
  <si>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</si>
  <si>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</si>
  <si>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</si>
  <si>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</si>
  <si>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</si>
  <si>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</si>
  <si>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</si>
  <si>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</si>
  <si>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</si>
  <si>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</si>
  <si>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</si>
  <si>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</si>
  <si>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</si>
  <si>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</si>
  <si>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</si>
  <si>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</si>
  <si>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</si>
  <si>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</si>
  <si>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</si>
  <si>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</si>
  <si>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</si>
  <si>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</si>
  <si>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</si>
  <si>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</si>
  <si>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</si>
  <si>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</si>
  <si>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</si>
  <si>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</si>
  <si>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</si>
  <si>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</si>
  <si>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</si>
  <si>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</si>
  <si>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</si>
  <si>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</si>
  <si>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</si>
  <si>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</si>
  <si>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</si>
  <si>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</si>
  <si>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</si>
  <si>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</si>
  <si>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</si>
  <si>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</si>
  <si>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</si>
  <si>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</si>
  <si>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</si>
  <si>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</si>
  <si>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</si>
  <si>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</si>
  <si>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</si>
  <si>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</si>
  <si>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</si>
  <si>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</si>
  <si>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</si>
  <si>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</si>
  <si>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</si>
  <si>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</si>
  <si>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</si>
  <si>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</si>
  <si>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</si>
  <si>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</si>
  <si>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</si>
  <si>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</si>
  <si>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</si>
  <si>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</si>
  <si>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</si>
  <si>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</si>
  <si>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</si>
  <si>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</si>
  <si>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</si>
  <si>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</si>
  <si>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</si>
  <si>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</si>
  <si>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</si>
  <si>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</si>
  <si>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</si>
  <si>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</si>
  <si>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</si>
  <si>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</si>
  <si>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</si>
  <si>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</si>
  <si>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</si>
  <si>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</si>
  <si>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</si>
  <si>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</si>
  <si>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</si>
  <si>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</si>
  <si>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</si>
  <si>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</si>
  <si>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</si>
  <si>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</si>
  <si>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</si>
  <si>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</si>
  <si>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</si>
  <si>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</si>
  <si>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</si>
  <si>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</si>
  <si>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</si>
  <si>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</si>
  <si>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</si>
  <si>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</si>
  <si>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</si>
  <si>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</si>
  <si>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</si>
  <si>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</si>
  <si>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</si>
  <si>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</si>
  <si>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</si>
  <si>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</si>
  <si>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</si>
  <si>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</si>
  <si>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</si>
  <si>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</si>
  <si>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</si>
  <si>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</si>
  <si>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</si>
  <si>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</si>
  <si>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</si>
  <si>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</si>
  <si>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</si>
  <si>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</si>
  <si>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</si>
  <si>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</si>
  <si>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</si>
  <si>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</si>
  <si>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</si>
  <si>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</si>
  <si>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</si>
  <si>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</si>
  <si>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</si>
  <si>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</si>
  <si>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</si>
  <si>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</si>
  <si>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</si>
  <si>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</si>
  <si>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</si>
  <si>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</si>
  <si>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</si>
  <si>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</si>
  <si>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</si>
  <si>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</si>
  <si>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</si>
  <si>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</si>
  <si>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</si>
  <si>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</si>
  <si>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</si>
  <si>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</si>
  <si>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</si>
  <si>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</si>
  <si>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</si>
  <si>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</si>
  <si>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</si>
  <si>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</si>
  <si>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</si>
  <si>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</si>
  <si>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</si>
  <si>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</si>
  <si>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</si>
  <si>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</si>
  <si>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</si>
  <si>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</si>
  <si>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</si>
  <si>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</si>
  <si>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</si>
  <si>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</si>
  <si>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</si>
  <si>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</si>
  <si>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</si>
  <si>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</si>
  <si>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</si>
  <si>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</si>
  <si>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</si>
  <si>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</si>
  <si>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</si>
  <si>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</si>
  <si>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</si>
  <si>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</si>
  <si>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</si>
  <si>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</si>
  <si>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</si>
  <si>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</si>
  <si>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</si>
  <si>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</si>
  <si>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</si>
  <si>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</si>
  <si>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</si>
  <si>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</si>
  <si>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</si>
  <si>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</si>
  <si>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</si>
  <si>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</si>
  <si>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</si>
  <si>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</si>
  <si>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</si>
  <si>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</si>
  <si>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</si>
  <si>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</si>
  <si>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</si>
  <si>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</si>
  <si>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</si>
  <si>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</si>
  <si>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</si>
  <si>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</si>
  <si>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</si>
  <si>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</si>
  <si>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</si>
  <si>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</si>
  <si>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</si>
  <si>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</si>
  <si>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</si>
  <si>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</si>
  <si>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</si>
  <si>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</si>
  <si>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</si>
  <si>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</si>
  <si>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</si>
  <si>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</si>
  <si>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</si>
  <si>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</si>
  <si>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</si>
  <si>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</si>
  <si>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</si>
  <si>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</si>
  <si>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</si>
  <si>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</si>
  <si>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</si>
  <si>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</si>
  <si>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</si>
  <si>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</si>
  <si>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</si>
  <si>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</si>
  <si>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</si>
  <si>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</si>
  <si>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</si>
  <si>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</si>
  <si>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</si>
  <si>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</si>
  <si>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</si>
  <si>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</si>
  <si>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</si>
  <si>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</si>
  <si>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</si>
  <si>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</si>
  <si>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</si>
  <si>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</si>
  <si>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</si>
  <si>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</si>
  <si>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</si>
  <si>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</si>
  <si>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</si>
  <si>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</si>
  <si>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</si>
  <si>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</si>
  <si>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</si>
  <si>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</si>
  <si>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</si>
  <si>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</si>
  <si>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</si>
  <si>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</si>
  <si>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</si>
  <si>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</si>
  <si>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</si>
  <si>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</si>
  <si>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</si>
  <si>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</si>
  <si>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</si>
  <si>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</si>
  <si>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</si>
  <si>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</si>
  <si>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</si>
  <si>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</si>
  <si>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</si>
  <si>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</si>
  <si>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</si>
  <si>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</si>
  <si>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</si>
  <si>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</si>
  <si>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</si>
  <si>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</si>
  <si>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</si>
  <si>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</si>
  <si>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</si>
  <si>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</si>
  <si>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</si>
  <si>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</si>
  <si>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</si>
  <si>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</si>
  <si>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</si>
  <si>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</si>
  <si>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</si>
  <si>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</si>
  <si>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</si>
  <si>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</si>
  <si>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</si>
  <si>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</si>
  <si>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</si>
  <si>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</si>
  <si>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</si>
  <si>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</si>
  <si>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</si>
  <si>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</si>
  <si>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</si>
  <si>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</si>
  <si>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</si>
  <si>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</si>
  <si>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</si>
  <si>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</si>
  <si>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</si>
  <si>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</si>
  <si>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</si>
  <si>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</si>
  <si>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</si>
  <si>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</si>
  <si>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</si>
  <si>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</si>
  <si>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</si>
  <si>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</si>
  <si>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</si>
  <si>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</si>
  <si>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</si>
  <si>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</si>
  <si>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</si>
  <si>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</si>
  <si>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</si>
  <si>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</si>
  <si>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</si>
  <si>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</si>
  <si>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</si>
  <si>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</si>
  <si>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</si>
  <si>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</si>
  <si>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</si>
  <si>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</si>
  <si>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</si>
  <si>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</si>
  <si>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</si>
  <si>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</si>
  <si>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</si>
  <si>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</si>
  <si>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</si>
  <si>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</si>
  <si>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</si>
  <si>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</si>
  <si>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</si>
  <si>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</si>
  <si>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</si>
  <si>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</si>
  <si>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</si>
  <si>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</si>
  <si>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</si>
  <si>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</si>
  <si>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</si>
  <si>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</si>
  <si>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</si>
  <si>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</si>
  <si>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</si>
  <si>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</si>
  <si>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</si>
  <si>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</si>
  <si>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</si>
  <si>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</si>
  <si>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</si>
  <si>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</si>
  <si>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</si>
  <si>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</si>
  <si>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</si>
  <si>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</si>
  <si>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</si>
  <si>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</si>
  <si>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</si>
  <si>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</si>
  <si>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</si>
  <si>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</si>
  <si>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</si>
  <si>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</si>
  <si>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</si>
  <si>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</si>
  <si>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</si>
  <si>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</si>
  <si>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</si>
  <si>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</si>
  <si>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</si>
  <si>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</si>
  <si>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</si>
  <si>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</si>
  <si>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</si>
  <si>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</si>
  <si>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</si>
  <si>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</si>
  <si>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</si>
  <si>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</si>
  <si>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</si>
  <si>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</si>
  <si>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</si>
  <si>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</si>
  <si>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</si>
  <si>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</si>
  <si>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</si>
  <si>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</si>
  <si>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</si>
  <si>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</si>
  <si>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</si>
  <si>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</si>
  <si>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</si>
  <si>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</si>
  <si>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</si>
  <si>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</si>
  <si>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</si>
  <si>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</si>
  <si>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</si>
  <si>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</si>
  <si>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</si>
  <si>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</si>
  <si>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</si>
  <si>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</si>
  <si>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</si>
  <si>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</si>
  <si>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</si>
  <si>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</si>
  <si>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</si>
  <si>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</si>
  <si>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</si>
  <si>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</si>
  <si>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</si>
  <si>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</si>
  <si>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</si>
  <si>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</si>
  <si>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</si>
  <si>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</si>
  <si>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</si>
  <si>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</si>
  <si>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</si>
  <si>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</si>
  <si>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</si>
  <si>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</si>
  <si>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</si>
  <si>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</si>
  <si>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</si>
  <si>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</si>
  <si>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</si>
  <si>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</si>
  <si>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</si>
  <si>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</si>
  <si>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</si>
  <si>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</si>
  <si>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</si>
  <si>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</si>
  <si>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</si>
  <si>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</si>
  <si>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</si>
  <si>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</si>
  <si>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</si>
  <si>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</si>
  <si>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</si>
  <si>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</si>
  <si>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</si>
  <si>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</si>
  <si>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</si>
  <si>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</si>
  <si>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</si>
  <si>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</si>
  <si>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</si>
  <si>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</si>
  <si>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</si>
  <si>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</si>
  <si>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</si>
  <si>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</si>
  <si>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</si>
  <si>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</si>
  <si>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</si>
  <si>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</si>
  <si>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</si>
  <si>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</si>
  <si>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</si>
  <si>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</si>
  <si>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</si>
  <si>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</si>
  <si>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</si>
  <si>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</si>
  <si>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</si>
  <si>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</si>
  <si>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</si>
  <si>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</si>
  <si>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</si>
  <si>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</si>
  <si>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</si>
  <si>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</si>
  <si>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</si>
  <si>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</si>
  <si>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</si>
  <si>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</si>
  <si>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</si>
  <si>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</si>
  <si>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</si>
  <si>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</si>
  <si>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</si>
  <si>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</si>
  <si>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</si>
  <si>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</si>
  <si>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</si>
  <si>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</si>
  <si>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</si>
  <si>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</si>
  <si>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</si>
  <si>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</si>
  <si>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</si>
  <si>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</si>
  <si>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</si>
  <si>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</si>
  <si>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</si>
  <si>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</si>
  <si>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</si>
  <si>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</si>
  <si>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</si>
  <si>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</si>
  <si>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</si>
  <si>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</si>
  <si>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</si>
  <si>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</si>
  <si>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</si>
  <si>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</si>
  <si>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</si>
  <si>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</si>
  <si>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</si>
  <si>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</si>
  <si>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</si>
  <si>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</si>
  <si>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</si>
  <si>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</si>
  <si>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</si>
  <si>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</si>
  <si>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</si>
  <si>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</si>
  <si>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</si>
  <si>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</si>
  <si>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</si>
  <si>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</si>
  <si>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</si>
  <si>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</si>
  <si>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</si>
  <si>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</si>
  <si>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</si>
  <si>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</si>
  <si>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</si>
  <si>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</si>
  <si>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</si>
  <si>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</si>
  <si>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</si>
  <si>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</si>
  <si>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</si>
  <si>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</si>
  <si>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</si>
  <si>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</si>
  <si>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</si>
  <si>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</si>
  <si>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</si>
  <si>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</si>
  <si>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</si>
  <si>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</si>
  <si>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</si>
  <si>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</si>
  <si>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</si>
  <si>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</si>
  <si>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</si>
  <si>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</si>
  <si>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</si>
  <si>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</si>
  <si>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</si>
  <si>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</si>
  <si>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</si>
  <si>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</si>
  <si>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</si>
  <si>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</si>
  <si>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</si>
  <si>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</si>
  <si>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</si>
  <si>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</si>
  <si>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</si>
  <si>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</si>
  <si>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</si>
  <si>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</si>
  <si>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</si>
  <si>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</si>
  <si>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</si>
  <si>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</si>
  <si>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</si>
  <si>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</si>
  <si>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</si>
  <si>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</si>
  <si>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</si>
  <si>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</si>
  <si>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</si>
  <si>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</si>
  <si>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</si>
  <si>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</si>
  <si>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</si>
  <si>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</si>
  <si>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</si>
  <si>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</si>
  <si>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</si>
  <si>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</si>
  <si>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</si>
  <si>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</si>
  <si>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</si>
  <si>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</si>
  <si>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</si>
  <si>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</si>
  <si>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</si>
  <si>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</si>
  <si>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</si>
  <si>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</si>
  <si>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</si>
  <si>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</si>
  <si>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</si>
  <si>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</si>
  <si>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</si>
  <si>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</si>
  <si>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</si>
  <si>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</si>
  <si>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</si>
  <si>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</si>
  <si>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</si>
  <si>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</si>
  <si>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</si>
  <si>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</si>
  <si>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</si>
  <si>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</si>
  <si>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</si>
  <si>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</si>
  <si>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</si>
  <si>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</si>
  <si>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</si>
  <si>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</si>
  <si>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</si>
  <si>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</si>
  <si>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</si>
  <si>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</si>
  <si>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</si>
  <si>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</si>
  <si>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</si>
  <si>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</si>
  <si>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</si>
  <si>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</si>
  <si>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</si>
  <si>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</si>
  <si>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</si>
  <si>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</si>
  <si>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</si>
  <si>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</si>
  <si>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</si>
  <si>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</si>
  <si>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</si>
  <si>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</si>
  <si>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</si>
  <si>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</si>
  <si>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</si>
  <si>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</si>
  <si>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</si>
  <si>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</si>
  <si>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</si>
  <si>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</si>
  <si>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</si>
  <si>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</si>
  <si>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</si>
  <si>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</si>
  <si>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</si>
  <si>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</si>
  <si>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</si>
  <si>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</si>
  <si>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</si>
  <si>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</si>
  <si>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</si>
  <si>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</si>
  <si>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</si>
  <si>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</si>
  <si>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</si>
  <si>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</si>
  <si>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</si>
  <si>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</si>
  <si>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</si>
  <si>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</si>
  <si>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</si>
  <si>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</si>
  <si>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</si>
  <si>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</si>
  <si>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</si>
  <si>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</si>
  <si>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</si>
  <si>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</si>
  <si>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</si>
  <si>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</si>
  <si>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</si>
  <si>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</si>
  <si>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</si>
  <si>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</si>
  <si>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</si>
  <si>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</si>
  <si>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</si>
  <si>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</si>
  <si>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</si>
  <si>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</si>
  <si>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</si>
  <si>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</si>
  <si>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</si>
  <si>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</si>
  <si>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</si>
  <si>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</si>
  <si>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</si>
  <si>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</si>
  <si>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</si>
  <si>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</si>
  <si>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</si>
  <si>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</si>
  <si>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</si>
  <si>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</si>
  <si>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</si>
  <si>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</si>
  <si>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</si>
  <si>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</si>
  <si>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</si>
  <si>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</si>
  <si>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</si>
  <si>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</si>
  <si>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</si>
  <si>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</si>
  <si>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</si>
  <si>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</si>
  <si>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</si>
  <si>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</si>
  <si>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</si>
  <si>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</si>
  <si>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</si>
  <si>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</si>
  <si>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</si>
  <si>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</si>
  <si>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</si>
  <si>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</si>
  <si>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</si>
  <si>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</si>
  <si>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</si>
  <si>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</si>
  <si>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</si>
  <si>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</si>
  <si>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</si>
  <si>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</si>
  <si>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</si>
  <si>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</si>
  <si>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</si>
  <si>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</si>
  <si>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</si>
  <si>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</si>
  <si>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</si>
  <si>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</si>
  <si>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</si>
  <si>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</si>
  <si>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</si>
  <si>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</si>
  <si>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</si>
  <si>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</si>
  <si>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</si>
  <si>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</si>
  <si>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</si>
  <si>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</si>
  <si>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</si>
  <si>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</si>
  <si>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</si>
  <si>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</si>
  <si>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</si>
  <si>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</si>
  <si>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</si>
  <si>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</si>
  <si>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</si>
  <si>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</si>
  <si>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</si>
  <si>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</si>
  <si>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</si>
  <si>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</si>
  <si>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</si>
  <si>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</si>
  <si>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</si>
  <si>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</si>
  <si>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</si>
  <si>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</si>
  <si>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</si>
  <si>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</si>
  <si>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</si>
  <si>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</si>
  <si>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</si>
  <si>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</si>
  <si>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</si>
  <si>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</si>
  <si>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</si>
  <si>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</si>
  <si>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</si>
  <si>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</si>
  <si>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</si>
  <si>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</si>
  <si>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</si>
  <si>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</si>
  <si>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</si>
  <si>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</si>
  <si>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</si>
  <si>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</si>
  <si>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</si>
  <si>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</si>
  <si>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</si>
  <si>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</si>
  <si>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</si>
  <si>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</si>
  <si>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</si>
  <si>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</si>
  <si>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</si>
  <si>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</si>
  <si>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</si>
  <si>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</si>
  <si>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</si>
  <si>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</si>
  <si>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</si>
  <si>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</si>
  <si>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</si>
  <si>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</si>
  <si>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</si>
  <si>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</si>
  <si>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</si>
  <si>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</si>
  <si>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</si>
  <si>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</si>
  <si>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</si>
  <si>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</si>
  <si>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</si>
  <si>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</si>
  <si>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</si>
  <si>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</si>
  <si>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</si>
  <si>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</si>
  <si>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</si>
  <si>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</si>
  <si>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</si>
  <si>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</si>
  <si>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</si>
  <si>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</si>
  <si>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</si>
  <si>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</si>
  <si>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</si>
  <si>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</si>
  <si>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</si>
  <si>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</si>
  <si>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</si>
  <si>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</si>
  <si>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</si>
  <si>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</si>
  <si>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</si>
  <si>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</si>
  <si>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</si>
  <si>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</si>
  <si>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</si>
  <si>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</si>
  <si>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</si>
  <si>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</si>
  <si>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</si>
  <si>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</si>
  <si>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</si>
  <si>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</si>
  <si>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</si>
  <si>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</si>
  <si>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</si>
  <si>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</si>
  <si>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</si>
  <si>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</si>
  <si>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</si>
  <si>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</si>
  <si>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</si>
  <si>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</si>
  <si>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</si>
  <si>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</si>
  <si>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</si>
  <si>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</si>
  <si>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</si>
  <si>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</si>
  <si>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</si>
  <si>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</si>
  <si>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</si>
  <si>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</si>
  <si>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</si>
  <si>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</si>
  <si>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</si>
  <si>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</si>
  <si>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</si>
  <si>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</si>
  <si>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</si>
  <si>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</si>
  <si>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</si>
  <si>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</si>
  <si>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</si>
  <si>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</si>
  <si>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</si>
  <si>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</si>
  <si>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</si>
  <si>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</si>
  <si>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</si>
  <si>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</si>
  <si>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</si>
  <si>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</si>
  <si>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</si>
  <si>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</si>
  <si>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</si>
  <si>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</si>
  <si>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</si>
  <si>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</si>
  <si>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</si>
  <si>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</si>
  <si>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</si>
  <si>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</si>
  <si>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</si>
  <si>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</si>
  <si>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</si>
  <si>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</si>
  <si>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</si>
  <si>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</si>
  <si>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</si>
  <si>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</si>
  <si>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</si>
  <si>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</si>
  <si>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</si>
  <si>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</si>
  <si>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</si>
  <si>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</si>
  <si>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</si>
  <si>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</si>
  <si>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</si>
  <si>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</si>
  <si>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</si>
  <si>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</si>
  <si>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</si>
  <si>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</si>
  <si>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</si>
  <si>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</si>
  <si>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</si>
  <si>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</si>
  <si>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</si>
  <si>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</si>
  <si>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</si>
  <si>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</si>
  <si>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</si>
  <si>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</si>
  <si>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</si>
  <si>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</si>
  <si>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</si>
  <si>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</si>
  <si>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</si>
  <si>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</si>
  <si>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</si>
  <si>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</si>
  <si>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</si>
  <si>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</si>
  <si>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</si>
  <si>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</si>
  <si>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</si>
  <si>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</si>
  <si>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</si>
  <si>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</si>
  <si>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</si>
  <si>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</si>
  <si>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</si>
  <si>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</si>
  <si>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</si>
  <si>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</si>
  <si>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</si>
  <si>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</si>
  <si>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</si>
  <si>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</si>
  <si>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</si>
  <si>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</si>
  <si>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</si>
  <si>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</si>
  <si>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</si>
  <si>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</si>
  <si>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</si>
  <si>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</si>
  <si>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</si>
  <si>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</si>
  <si>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</si>
  <si>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</si>
  <si>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</si>
  <si>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</si>
  <si>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</si>
  <si>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</si>
  <si>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</si>
  <si>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</si>
  <si>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</si>
  <si>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</si>
  <si>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</si>
  <si>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</si>
  <si>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</si>
  <si>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</si>
  <si>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</si>
  <si>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</si>
  <si>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</si>
  <si>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</si>
  <si>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</si>
  <si>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</si>
  <si>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</si>
  <si>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</si>
  <si>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</si>
  <si>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</si>
  <si>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</si>
  <si>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</si>
  <si>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</si>
  <si>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</si>
  <si>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</si>
  <si>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</si>
  <si>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</si>
  <si>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</si>
  <si>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</si>
  <si>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</si>
  <si>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</si>
  <si>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</si>
  <si>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</si>
  <si>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</si>
  <si>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</si>
  <si>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</si>
  <si>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</si>
  <si>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</si>
  <si>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</si>
  <si>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</si>
  <si>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</si>
  <si>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</si>
  <si>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</si>
  <si>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</si>
  <si>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</si>
  <si>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</si>
  <si>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</si>
  <si>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</si>
  <si>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</si>
  <si>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</si>
  <si>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</si>
  <si>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</si>
  <si>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</si>
  <si>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</si>
  <si>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</si>
  <si>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</si>
  <si>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</si>
  <si>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</si>
  <si>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</si>
  <si>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</si>
  <si>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</si>
  <si>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</si>
  <si>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</si>
  <si>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</si>
  <si>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</si>
  <si>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</si>
  <si>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</si>
  <si>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</si>
  <si>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</si>
  <si>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</si>
  <si>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</si>
  <si>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</si>
  <si>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</si>
  <si>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</si>
  <si>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</si>
  <si>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</si>
  <si>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</si>
  <si>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</si>
  <si>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</si>
  <si>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</si>
  <si>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</si>
  <si>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</si>
  <si>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</si>
  <si>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</si>
  <si>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</si>
  <si>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</si>
  <si>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</si>
  <si>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</si>
  <si>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</si>
  <si>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</si>
  <si>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</si>
  <si>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</si>
  <si>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</si>
  <si>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</si>
  <si>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</si>
  <si>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</si>
  <si>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</si>
  <si>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</si>
  <si>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</si>
  <si>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</si>
  <si>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</si>
  <si>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</si>
  <si>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</si>
  <si>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</si>
  <si>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</si>
  <si>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</si>
  <si>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</si>
  <si>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</si>
  <si>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</si>
  <si>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</si>
  <si>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</si>
  <si>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</si>
  <si>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</si>
  <si>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</si>
  <si>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</si>
  <si>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</si>
  <si>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</si>
  <si>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</si>
  <si>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</si>
  <si>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</si>
  <si>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</si>
  <si>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</si>
  <si>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</si>
  <si>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</si>
  <si>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</si>
  <si>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</si>
  <si>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</si>
  <si>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</si>
  <si>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</si>
  <si>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</si>
  <si>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</si>
  <si>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</si>
  <si>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</si>
  <si>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</si>
  <si>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</si>
  <si>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</si>
  <si>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</si>
  <si>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</si>
  <si>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</si>
  <si>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</si>
  <si>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</si>
  <si>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</si>
  <si>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</si>
  <si>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</si>
  <si>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</si>
  <si>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</si>
  <si>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</si>
  <si>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</si>
  <si>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</si>
  <si>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</si>
  <si>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</si>
  <si>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</si>
  <si>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</si>
  <si>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</si>
  <si>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</si>
  <si>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</si>
  <si>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</si>
  <si>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</si>
  <si>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</si>
  <si>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</si>
  <si>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</si>
  <si>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</si>
  <si>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</si>
  <si>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</si>
  <si>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</si>
  <si>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</si>
  <si>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</si>
  <si>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</si>
  <si>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</si>
  <si>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</si>
  <si>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</si>
  <si>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</si>
  <si>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</si>
  <si>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</si>
  <si>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</si>
  <si>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</si>
  <si>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</si>
  <si>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</si>
  <si>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</si>
  <si>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</si>
  <si>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</si>
  <si>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</si>
  <si>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</si>
  <si>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</si>
  <si>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</si>
  <si>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</si>
  <si>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</si>
  <si>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</si>
  <si>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</si>
  <si>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</si>
  <si>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</si>
  <si>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</si>
  <si>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</si>
  <si>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</si>
  <si>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</si>
  <si>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</si>
  <si>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</si>
  <si>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</si>
  <si>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</si>
  <si>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</si>
  <si>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</si>
  <si>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</si>
  <si>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</si>
  <si>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</si>
  <si>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</si>
  <si>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</si>
  <si>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</si>
  <si>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</si>
  <si>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</si>
  <si>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</si>
  <si>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</si>
  <si>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</si>
  <si>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</si>
  <si>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</si>
  <si>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</si>
  <si>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</si>
  <si>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</si>
  <si>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</si>
  <si>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</si>
  <si>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</si>
  <si>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</si>
  <si>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</si>
  <si>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</si>
  <si>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</si>
  <si>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</si>
  <si>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</si>
  <si>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</si>
  <si>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</si>
  <si>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</si>
  <si>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</si>
  <si>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</si>
  <si>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</si>
  <si>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</si>
  <si>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</si>
  <si>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</si>
  <si>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</si>
  <si>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</si>
  <si>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</si>
  <si>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</si>
  <si>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</si>
  <si>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</si>
  <si>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</si>
  <si>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</si>
  <si>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</si>
  <si>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</si>
  <si>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</si>
  <si>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</si>
  <si>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</si>
  <si>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</si>
  <si>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</si>
  <si>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</si>
  <si>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</si>
  <si>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</si>
  <si>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</si>
  <si>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</si>
  <si>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</si>
  <si>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</si>
  <si>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</si>
  <si>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</si>
  <si>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</si>
  <si>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</si>
  <si>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</si>
  <si>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</si>
  <si>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</si>
  <si>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</si>
  <si>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</si>
  <si>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</si>
  <si>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</si>
  <si>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</si>
  <si>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</si>
  <si>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</si>
  <si>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</si>
  <si>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</si>
  <si>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</si>
  <si>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</si>
  <si>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</si>
  <si>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</si>
  <si>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</si>
  <si>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</si>
  <si>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</si>
  <si>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</si>
  <si>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</si>
  <si>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</si>
  <si>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</si>
  <si>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</si>
  <si>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</si>
  <si>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</si>
  <si>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</si>
  <si>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</si>
  <si>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</si>
  <si>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</si>
  <si>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</si>
  <si>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</si>
  <si>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</si>
  <si>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</si>
  <si>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</si>
  <si>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</si>
  <si>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</si>
  <si>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</si>
  <si>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</si>
  <si>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</si>
  <si>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</si>
  <si>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</si>
  <si>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</si>
  <si>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</si>
  <si>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</si>
  <si>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</si>
  <si>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</si>
  <si>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</si>
  <si>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</si>
  <si>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</si>
  <si>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</si>
  <si>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</si>
  <si>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</si>
  <si>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</si>
  <si>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</si>
  <si>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</si>
  <si>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</si>
  <si>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</si>
  <si>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</si>
  <si>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</si>
  <si>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</si>
  <si>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</si>
  <si>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</si>
  <si>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</si>
  <si>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</si>
  <si>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</si>
  <si>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</si>
  <si>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</si>
  <si>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</si>
  <si>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</si>
  <si>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</si>
  <si>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</si>
  <si>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</si>
  <si>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</si>
  <si>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</si>
  <si>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</si>
  <si>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</si>
  <si>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</si>
  <si>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</si>
  <si>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</si>
  <si>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</si>
  <si>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</si>
  <si>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</si>
  <si>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</si>
  <si>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</si>
  <si>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</si>
  <si>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</si>
  <si>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</si>
  <si>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</si>
  <si>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</si>
  <si>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</si>
  <si>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</si>
  <si>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</si>
  <si>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</si>
  <si>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</si>
  <si>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</si>
  <si>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</si>
  <si>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</si>
  <si>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</si>
  <si>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</si>
  <si>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</si>
  <si>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</si>
  <si>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</si>
  <si>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</si>
  <si>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</si>
  <si>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</si>
  <si>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</si>
  <si>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</si>
  <si>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</si>
  <si>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</si>
  <si>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</si>
  <si>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</si>
  <si>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</si>
  <si>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</si>
  <si>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</si>
  <si>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</si>
  <si>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</si>
  <si>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</si>
  <si>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</si>
  <si>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</si>
  <si>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</si>
  <si>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</si>
  <si>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</si>
  <si>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</si>
  <si>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</si>
  <si>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</si>
  <si>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</si>
  <si>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</si>
  <si>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</si>
  <si>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</si>
  <si>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</si>
  <si>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</si>
  <si>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</si>
  <si>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</si>
  <si>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</si>
  <si>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</si>
  <si>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</si>
  <si>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</si>
  <si>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</si>
  <si>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</si>
  <si>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</si>
  <si>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</si>
  <si>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</si>
  <si>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</si>
  <si>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</si>
  <si>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</si>
  <si>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</si>
  <si>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</si>
  <si>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</si>
  <si>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</si>
  <si>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</si>
  <si>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</si>
  <si>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</si>
  <si>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</si>
  <si>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</si>
  <si>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</si>
  <si>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</si>
  <si>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</si>
  <si>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</si>
  <si>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</si>
  <si>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</si>
  <si>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</si>
  <si>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</si>
  <si>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</si>
  <si>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</si>
  <si>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</si>
  <si>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</si>
  <si>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</si>
  <si>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</si>
  <si>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</si>
  <si>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</si>
  <si>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</si>
  <si>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</si>
  <si>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</si>
  <si>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</si>
  <si>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</si>
  <si>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</si>
  <si>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</si>
  <si>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</si>
  <si>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</si>
  <si>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</si>
  <si>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</si>
  <si>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</si>
  <si>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</si>
  <si>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</si>
  <si>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</si>
  <si>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</si>
  <si>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</si>
  <si>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</si>
  <si>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</si>
  <si>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</si>
  <si>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</si>
  <si>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</si>
  <si>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</si>
  <si>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</si>
  <si>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</si>
  <si>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</si>
  <si>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</si>
  <si>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</si>
  <si>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</si>
  <si>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</si>
  <si>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</si>
  <si>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</si>
  <si>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</si>
  <si>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</si>
  <si>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</si>
  <si>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</si>
  <si>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</si>
  <si>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</si>
  <si>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</si>
  <si>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</si>
  <si>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</si>
  <si>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</si>
  <si>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</si>
  <si>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</si>
  <si>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</si>
  <si>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</si>
  <si>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</si>
  <si>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</si>
  <si>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</si>
  <si>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</si>
  <si>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</si>
  <si>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</si>
  <si>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</si>
  <si>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</si>
  <si>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</si>
  <si>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</si>
  <si>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</si>
  <si>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</si>
  <si>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</si>
  <si>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</si>
  <si>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</si>
  <si>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</si>
  <si>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</si>
  <si>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</si>
  <si>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</si>
  <si>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</si>
  <si>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</si>
  <si>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</si>
  <si>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</si>
  <si>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</si>
  <si>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</si>
  <si>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</si>
  <si>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</si>
  <si>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</si>
  <si>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</si>
  <si>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</si>
  <si>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</si>
  <si>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</si>
  <si>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</si>
  <si>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</si>
  <si>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</si>
  <si>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</si>
  <si>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</si>
  <si>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</si>
  <si>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</si>
  <si>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</si>
  <si>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</si>
  <si>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</si>
  <si>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</si>
  <si>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</si>
  <si>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</si>
  <si>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</si>
  <si>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</si>
  <si>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</si>
  <si>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</si>
  <si>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</si>
  <si>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</si>
  <si>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</si>
  <si>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</si>
  <si>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</si>
  <si>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</si>
  <si>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</si>
  <si>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</si>
  <si>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</si>
  <si>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</si>
  <si>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</si>
  <si>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</si>
  <si>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</si>
  <si>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</si>
  <si>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</si>
  <si>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</si>
  <si>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</si>
  <si>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</si>
  <si>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</si>
  <si>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</si>
  <si>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</si>
  <si>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</si>
  <si>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</si>
  <si>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</si>
  <si>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</si>
  <si>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</si>
  <si>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</si>
  <si>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</si>
  <si>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</si>
  <si>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</si>
  <si>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</si>
  <si>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</si>
  <si>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</si>
  <si>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</si>
  <si>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</si>
  <si>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</si>
  <si>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</si>
  <si>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</si>
  <si>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</si>
  <si>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</si>
  <si>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</si>
  <si>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</si>
  <si>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</si>
  <si>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</si>
  <si>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</si>
  <si>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</si>
  <si>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</si>
  <si>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</si>
  <si>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</si>
  <si>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</si>
  <si>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</si>
  <si>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</si>
  <si>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</si>
  <si>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</si>
  <si>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</si>
  <si>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</si>
  <si>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</si>
  <si>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</si>
  <si>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</si>
  <si>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</si>
  <si>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</si>
  <si>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</si>
  <si>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</si>
  <si>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</si>
  <si>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</si>
  <si>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</si>
  <si>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</si>
  <si>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</si>
  <si>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</si>
  <si>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</si>
  <si>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</si>
  <si>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</si>
  <si>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</si>
  <si>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</si>
  <si>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</si>
  <si>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</si>
  <si>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</si>
  <si>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</si>
  <si>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</si>
  <si>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</si>
  <si>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</si>
  <si>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</si>
  <si>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</si>
  <si>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</si>
  <si>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</si>
  <si>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</si>
  <si>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</si>
  <si>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</si>
  <si>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</si>
  <si>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</si>
  <si>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</si>
  <si>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</si>
  <si>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</si>
  <si>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</si>
  <si>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</si>
  <si>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</si>
  <si>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</si>
  <si>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</si>
  <si>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</si>
  <si>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</si>
  <si>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</si>
  <si>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</si>
  <si>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</si>
  <si>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</si>
  <si>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</si>
  <si>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</si>
  <si>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</si>
  <si>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</si>
  <si>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</si>
  <si>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</si>
  <si>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</si>
  <si>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</si>
  <si>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</si>
  <si>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</si>
  <si>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</si>
  <si>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</si>
  <si>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</si>
  <si>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</si>
  <si>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</si>
  <si>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</si>
  <si>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</si>
  <si>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</si>
  <si>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</si>
  <si>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</si>
  <si>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</si>
  <si>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</si>
  <si>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</si>
  <si>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</si>
  <si>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</si>
  <si>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</si>
  <si>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</si>
  <si>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</si>
  <si>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</si>
  <si>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</si>
  <si>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</si>
  <si>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</si>
  <si>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</si>
  <si>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</si>
  <si>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</si>
  <si>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</si>
  <si>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</si>
  <si>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</si>
  <si>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</si>
  <si>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</si>
  <si>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</si>
  <si>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</si>
  <si>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</si>
  <si>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</si>
  <si>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</si>
  <si>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</si>
  <si>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</si>
  <si>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</si>
  <si>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</si>
  <si>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</si>
  <si>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</si>
  <si>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</si>
  <si>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</si>
  <si>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</si>
  <si>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</si>
  <si>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</si>
  <si>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</si>
  <si>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</si>
  <si>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</si>
  <si>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</si>
  <si>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</si>
  <si>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</si>
  <si>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</si>
  <si>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</si>
  <si>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</si>
  <si>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</si>
  <si>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</si>
  <si>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</si>
  <si>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</si>
  <si>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</si>
  <si>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</si>
  <si>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</si>
  <si>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</si>
  <si>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</si>
  <si>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</si>
  <si>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</si>
  <si>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</si>
  <si>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</si>
  <si>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</si>
  <si>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</si>
  <si>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</si>
  <si>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</si>
  <si>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</si>
  <si>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</si>
  <si>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</si>
  <si>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</si>
  <si>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</si>
  <si>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</si>
  <si>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</si>
  <si>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</si>
  <si>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</si>
  <si>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</si>
  <si>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</si>
  <si>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</si>
  <si>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</si>
  <si>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</si>
  <si>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</si>
  <si>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</si>
  <si>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</si>
  <si>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</si>
  <si>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</si>
  <si>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</si>
  <si>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</si>
  <si>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</si>
  <si>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</si>
  <si>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</si>
  <si>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</si>
  <si>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</si>
  <si>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</si>
  <si>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</si>
  <si>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</si>
  <si>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</si>
  <si>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</si>
  <si>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</si>
  <si>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</si>
  <si>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</si>
  <si>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</si>
  <si>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</si>
  <si>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</si>
  <si>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</si>
  <si>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</si>
  <si>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</si>
  <si>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</si>
  <si>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</si>
  <si>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</si>
  <si>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</si>
  <si>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</si>
  <si>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</si>
  <si>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</si>
  <si>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</si>
  <si>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</si>
  <si>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</si>
  <si>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</si>
  <si>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</si>
  <si>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</si>
  <si>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</si>
  <si>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</si>
  <si>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</si>
  <si>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</si>
  <si>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</si>
  <si>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</si>
  <si>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</si>
  <si>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</si>
  <si>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</si>
  <si>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</si>
  <si>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</si>
  <si>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</si>
  <si>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</si>
  <si>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</si>
  <si>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</si>
  <si>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</si>
  <si>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</si>
  <si>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</si>
  <si>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</si>
  <si>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</si>
  <si>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</si>
  <si>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</si>
  <si>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</si>
  <si>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</si>
  <si>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</si>
  <si>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</si>
  <si>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</si>
  <si>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</si>
  <si>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</si>
  <si>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</si>
  <si>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</si>
  <si>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</si>
  <si>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</si>
  <si>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</si>
  <si>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</si>
  <si>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</si>
  <si>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</si>
  <si>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</si>
  <si>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</si>
  <si>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</si>
  <si>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</si>
  <si>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</si>
  <si>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</si>
  <si>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</si>
  <si>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</si>
  <si>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</si>
  <si>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</si>
  <si>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</si>
  <si>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</si>
  <si>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</si>
  <si>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</si>
  <si>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</si>
  <si>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</si>
  <si>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</si>
  <si>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</si>
  <si>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</si>
  <si>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</si>
  <si>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</si>
  <si>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</si>
  <si>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</si>
  <si>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</si>
  <si>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</si>
  <si>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</si>
  <si>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</si>
  <si>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</si>
  <si>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</si>
  <si>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</si>
  <si>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</si>
  <si>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</si>
  <si>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</si>
  <si>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</si>
  <si>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</si>
  <si>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</si>
  <si>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</si>
  <si>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</si>
  <si>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</si>
  <si>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</si>
  <si>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</si>
  <si>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</si>
  <si>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</si>
  <si>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</si>
  <si>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</si>
  <si>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</si>
  <si>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</si>
  <si>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</si>
  <si>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</si>
  <si>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</si>
  <si>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</si>
  <si>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</si>
  <si>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</si>
  <si>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</si>
  <si>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</si>
  <si>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</si>
  <si>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</si>
  <si>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</si>
  <si>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</si>
  <si>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</si>
  <si>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</si>
  <si>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</si>
  <si>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</si>
  <si>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</si>
  <si>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</si>
  <si>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</si>
  <si>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</si>
  <si>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</si>
  <si>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</si>
  <si>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</si>
  <si>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</si>
  <si>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</si>
  <si>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</si>
  <si>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</si>
  <si>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</si>
  <si>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</si>
  <si>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</si>
  <si>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</si>
  <si>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</si>
  <si>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</si>
  <si>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</si>
  <si>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</si>
  <si>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</si>
  <si>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</si>
  <si>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</si>
  <si>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</si>
  <si>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</si>
  <si>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</si>
  <si>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</si>
  <si>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</si>
  <si>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</si>
  <si>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</si>
  <si>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</si>
  <si>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</si>
  <si>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</si>
  <si>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</si>
  <si>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</si>
  <si>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</si>
  <si>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</si>
  <si>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</si>
  <si>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</si>
  <si>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</si>
  <si>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</si>
  <si>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</si>
  <si>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</si>
  <si>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</si>
  <si>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</si>
  <si>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</si>
  <si>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</si>
  <si>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</si>
  <si>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</si>
  <si>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</si>
  <si>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</si>
  <si>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</si>
  <si>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</si>
  <si>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</si>
  <si>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</si>
  <si>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</si>
  <si>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</si>
  <si>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</si>
  <si>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</si>
  <si>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</si>
  <si>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</si>
  <si>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</si>
  <si>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</si>
  <si>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</si>
  <si>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</si>
  <si>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</si>
  <si>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</si>
  <si>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</si>
  <si>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</si>
  <si>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</si>
  <si>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</si>
  <si>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</si>
  <si>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</si>
  <si>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</si>
  <si>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</si>
  <si>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</si>
  <si>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</si>
  <si>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</si>
  <si>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</si>
  <si>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</si>
  <si>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</si>
  <si>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</si>
  <si>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</si>
  <si>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</si>
  <si>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</si>
  <si>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</si>
  <si>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</si>
  <si>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</si>
  <si>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</si>
  <si>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</si>
  <si>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</si>
  <si>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</si>
  <si>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</si>
  <si>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</si>
  <si>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</si>
  <si>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</si>
  <si>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</si>
  <si>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</si>
  <si>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</si>
  <si>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</si>
  <si>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</si>
  <si>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</si>
  <si>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</si>
  <si>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</si>
  <si>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</si>
  <si>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</si>
  <si>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</si>
  <si>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</si>
  <si>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</si>
  <si>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</si>
  <si>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</si>
  <si>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</si>
  <si>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</si>
  <si>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</si>
  <si>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</si>
  <si>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</si>
  <si>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</si>
  <si>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</si>
  <si>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</si>
  <si>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</si>
  <si>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</si>
  <si>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</si>
  <si>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</si>
  <si>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</si>
  <si>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</si>
  <si>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</si>
  <si>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</si>
  <si>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</si>
  <si>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</si>
  <si>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</si>
  <si>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</si>
  <si>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</si>
  <si>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</si>
  <si>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</si>
  <si>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</si>
  <si>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</si>
  <si>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</si>
  <si>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</si>
  <si>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</si>
  <si>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</si>
  <si>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</si>
  <si>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</si>
  <si>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</si>
  <si>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</si>
  <si>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</si>
  <si>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</si>
  <si>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</si>
  <si>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</si>
  <si>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</si>
  <si>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</si>
  <si>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</si>
  <si>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</si>
  <si>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</si>
  <si>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</si>
  <si>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</si>
  <si>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</si>
  <si>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</si>
  <si>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</si>
  <si>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</si>
  <si>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</si>
  <si>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</si>
  <si>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</si>
  <si>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</si>
  <si>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</si>
  <si>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</si>
  <si>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</si>
  <si>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</si>
  <si>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</si>
  <si>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</si>
  <si>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</si>
  <si>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</si>
  <si>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</si>
  <si>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</si>
  <si>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</si>
  <si>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</si>
  <si>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</si>
  <si>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</si>
  <si>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</si>
  <si>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</si>
  <si>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</si>
  <si>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</si>
  <si>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</si>
  <si>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</si>
  <si>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</si>
  <si>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</si>
  <si>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</si>
  <si>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</si>
  <si>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</si>
  <si>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</si>
  <si>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</si>
  <si>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</si>
  <si>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</si>
  <si>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</si>
  <si>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</si>
  <si>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</si>
  <si>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</si>
  <si>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</si>
  <si>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</si>
  <si>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</si>
  <si>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</si>
  <si>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</si>
  <si>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</si>
  <si>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</si>
  <si>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</si>
  <si>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</si>
  <si>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</si>
  <si>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</si>
  <si>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</si>
  <si>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</si>
  <si>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</si>
  <si>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</si>
  <si>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</si>
  <si>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</si>
  <si>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</si>
  <si>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</si>
  <si>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</si>
  <si>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</si>
  <si>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</si>
  <si>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</si>
  <si>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</si>
  <si>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</si>
  <si>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</si>
  <si>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</si>
  <si>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</si>
  <si>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</si>
  <si>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</si>
  <si>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</si>
  <si>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</si>
  <si>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</si>
  <si>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</si>
  <si>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</si>
  <si>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</si>
  <si>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</si>
  <si>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</si>
  <si>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</si>
  <si>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</si>
  <si>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</si>
  <si>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</si>
  <si>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</si>
  <si>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</si>
  <si>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</si>
  <si>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</si>
  <si>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</si>
  <si>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</si>
  <si>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</si>
  <si>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</si>
  <si>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</si>
  <si>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</si>
  <si>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</si>
  <si>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</si>
  <si>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</si>
  <si>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</si>
  <si>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</si>
  <si>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</si>
  <si>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</si>
  <si>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</si>
  <si>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</si>
  <si>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</si>
  <si>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</si>
  <si>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</si>
  <si>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</si>
  <si>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</si>
  <si>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</si>
  <si>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</si>
  <si>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</si>
  <si>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</si>
  <si>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</si>
  <si>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</si>
  <si>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</si>
  <si>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</si>
  <si>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</si>
  <si>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</si>
  <si>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</si>
  <si>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</si>
  <si>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</si>
  <si>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</si>
  <si>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</si>
  <si>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</si>
  <si>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</si>
  <si>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</si>
  <si>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</si>
  <si>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</si>
  <si>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</si>
  <si>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</si>
  <si>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</si>
  <si>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</si>
  <si>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</si>
  <si>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</si>
  <si>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</si>
  <si>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</si>
  <si>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</si>
  <si>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</si>
  <si>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</si>
  <si>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</si>
  <si>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</si>
  <si>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</si>
  <si>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</si>
  <si>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</si>
  <si>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</si>
  <si>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</si>
  <si>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</si>
  <si>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</si>
  <si>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</si>
  <si>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</si>
  <si>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</si>
  <si>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</si>
  <si>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</si>
  <si>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</si>
  <si>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</si>
  <si>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</si>
  <si>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</si>
  <si>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</si>
  <si>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</si>
  <si>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</si>
  <si>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</si>
  <si>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</si>
  <si>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</si>
  <si>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</si>
  <si>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</si>
  <si>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</si>
  <si>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</si>
  <si>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</si>
  <si>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</si>
  <si>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</si>
  <si>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</si>
  <si>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</si>
  <si>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</si>
  <si>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</si>
  <si>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</si>
  <si>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</si>
  <si>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</si>
  <si>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</si>
  <si>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</si>
  <si>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</si>
  <si>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</si>
  <si>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</si>
  <si>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</si>
  <si>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</si>
  <si>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</si>
  <si>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</si>
  <si>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</si>
  <si>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</si>
  <si>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</si>
  <si>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</si>
  <si>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</si>
  <si>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</si>
  <si>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</si>
  <si>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</si>
  <si>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</si>
  <si>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</si>
  <si>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</si>
  <si>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</si>
  <si>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</si>
  <si>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</si>
  <si>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</si>
  <si>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</si>
  <si>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</si>
  <si>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</si>
  <si>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</si>
  <si>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</si>
  <si>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</si>
  <si>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</si>
  <si>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</si>
  <si>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</si>
  <si>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</si>
  <si>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</si>
  <si>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</si>
  <si>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</si>
  <si>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</si>
  <si>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</si>
  <si>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</si>
  <si>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</si>
  <si>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</si>
  <si>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</si>
  <si>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</si>
  <si>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</si>
  <si>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</si>
  <si>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</si>
  <si>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</si>
  <si>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</si>
  <si>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</si>
  <si>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</si>
  <si>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</si>
  <si>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</si>
  <si>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</si>
  <si>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</si>
  <si>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</si>
  <si>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</si>
  <si>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</si>
  <si>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</si>
  <si>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</si>
  <si>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</si>
  <si>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</si>
  <si>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</si>
  <si>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</si>
  <si>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</si>
  <si>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</si>
  <si>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</si>
  <si>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</si>
  <si>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</si>
  <si>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</si>
  <si>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</si>
  <si>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</si>
  <si>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</si>
  <si>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</si>
  <si>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</si>
  <si>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</si>
  <si>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</si>
  <si>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</si>
  <si>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</si>
  <si>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</si>
  <si>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</si>
  <si>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</si>
  <si>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</si>
  <si>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</si>
  <si>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</si>
  <si>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</si>
  <si>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</si>
  <si>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</si>
  <si>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</si>
  <si>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</si>
  <si>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</si>
  <si>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</si>
  <si>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</si>
  <si>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</si>
  <si>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</si>
  <si>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</si>
  <si>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</si>
  <si>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</si>
  <si>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</si>
  <si>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</si>
  <si>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</si>
  <si>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</si>
  <si>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</si>
  <si>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</si>
  <si>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</si>
  <si>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</si>
  <si>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</si>
  <si>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</si>
  <si>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</si>
  <si>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</si>
  <si>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</si>
  <si>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</si>
  <si>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</si>
  <si>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</si>
  <si>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</si>
  <si>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</si>
  <si>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</si>
  <si>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</si>
  <si>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</si>
  <si>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</si>
  <si>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</si>
  <si>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</si>
  <si>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</si>
  <si>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</si>
  <si>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</si>
  <si>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</si>
  <si>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</si>
  <si>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</si>
  <si>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</si>
  <si>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</si>
  <si>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</si>
  <si>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</si>
  <si>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</si>
  <si>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</si>
  <si>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</si>
  <si>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</si>
  <si>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</si>
  <si>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</si>
  <si>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</si>
  <si>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</si>
  <si>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</si>
  <si>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</si>
  <si>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</si>
  <si>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</si>
  <si>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</si>
  <si>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</si>
  <si>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</si>
  <si>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</si>
  <si>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</si>
  <si>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</si>
  <si>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</si>
  <si>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</si>
  <si>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</si>
  <si>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</si>
  <si>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</si>
  <si>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</si>
  <si>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</si>
  <si>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</si>
  <si>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</si>
  <si>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</si>
  <si>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</si>
  <si>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</si>
  <si>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</si>
  <si>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</si>
  <si>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</si>
  <si>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</si>
  <si>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</si>
  <si>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</si>
  <si>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</si>
  <si>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</si>
  <si>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</si>
  <si>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</si>
  <si>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</si>
  <si>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</si>
  <si>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</si>
  <si>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</si>
  <si>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</si>
  <si>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</si>
  <si>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</si>
  <si>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</si>
  <si>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</si>
  <si>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</si>
  <si>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</si>
  <si>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</si>
  <si>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</si>
  <si>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</si>
  <si>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</si>
  <si>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</si>
  <si>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</si>
  <si>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</si>
  <si>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</si>
  <si>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</si>
  <si>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</si>
  <si>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</si>
  <si>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</si>
  <si>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</si>
  <si>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</si>
  <si>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</si>
  <si>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</si>
  <si>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</si>
  <si>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</si>
  <si>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</si>
  <si>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</si>
  <si>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</si>
  <si>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</si>
  <si>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</si>
  <si>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</si>
  <si>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</si>
  <si>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</si>
  <si>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</si>
  <si>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</si>
  <si>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</si>
  <si>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</si>
  <si>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</si>
  <si>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</si>
  <si>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</si>
  <si>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</si>
  <si>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</si>
  <si>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</si>
  <si>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</si>
  <si>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</si>
  <si>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</si>
  <si>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</si>
  <si>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</si>
  <si>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</si>
  <si>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</si>
  <si>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</si>
  <si>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</si>
  <si>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</si>
  <si>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</si>
  <si>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</si>
  <si>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</si>
  <si>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</si>
  <si>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</si>
  <si>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</si>
  <si>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</si>
  <si>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</si>
  <si>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</si>
  <si>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</si>
  <si>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</si>
  <si>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</si>
  <si>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</si>
  <si>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</si>
  <si>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</si>
  <si>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</si>
  <si>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</si>
  <si>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</si>
  <si>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</si>
  <si>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</si>
  <si>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</si>
  <si>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</si>
  <si>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</si>
  <si>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</si>
  <si>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</si>
  <si>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</si>
  <si>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</si>
  <si>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</si>
  <si>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</si>
  <si>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</si>
  <si>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</si>
  <si>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</si>
  <si>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</si>
  <si>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</si>
  <si>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</si>
  <si>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</si>
  <si>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</si>
  <si>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</si>
  <si>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</si>
  <si>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</si>
  <si>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</si>
  <si>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</si>
  <si>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</si>
  <si>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</si>
  <si>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</si>
  <si>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</si>
  <si>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</si>
  <si>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</si>
  <si>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</si>
  <si>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</si>
  <si>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</si>
  <si>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</si>
  <si>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</si>
  <si>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</si>
  <si>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</si>
  <si>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</si>
  <si>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</si>
  <si>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</si>
  <si>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</si>
  <si>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</si>
  <si>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</si>
  <si>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</si>
  <si>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</si>
  <si>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</si>
  <si>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</si>
  <si>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</si>
  <si>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</si>
  <si>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</si>
  <si>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</si>
  <si>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</si>
  <si>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</si>
  <si>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</si>
  <si>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</si>
  <si>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</si>
  <si>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</si>
  <si>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</si>
  <si>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</si>
  <si>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</si>
  <si>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</si>
  <si>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</si>
  <si>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</si>
  <si>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</si>
  <si>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</si>
  <si>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</si>
  <si>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</si>
  <si>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</si>
  <si>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</si>
  <si>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</si>
  <si>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</si>
  <si>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</si>
  <si>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</si>
  <si>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</si>
  <si>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</si>
  <si>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</si>
  <si>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</si>
  <si>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</si>
  <si>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</si>
  <si>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</si>
  <si>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</si>
  <si>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</si>
  <si>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</si>
  <si>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</si>
  <si>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</si>
  <si>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</si>
  <si>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</si>
  <si>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</si>
  <si>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</si>
  <si>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</si>
  <si>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</si>
  <si>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</si>
  <si>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</si>
  <si>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</si>
  <si>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</si>
  <si>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</si>
  <si>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</si>
  <si>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</si>
  <si>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</si>
  <si>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</si>
  <si>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</si>
  <si>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</si>
  <si>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</si>
  <si>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</si>
  <si>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</si>
  <si>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</si>
  <si>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</si>
  <si>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</si>
  <si>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</si>
  <si>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</si>
  <si>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</si>
  <si>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</si>
  <si>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</si>
  <si>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</si>
  <si>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</si>
  <si>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</si>
  <si>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</si>
  <si>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</si>
  <si>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</si>
  <si>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</si>
  <si>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</si>
  <si>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</si>
  <si>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</si>
  <si>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</si>
  <si>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</si>
  <si>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</si>
  <si>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</si>
  <si>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</si>
  <si>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</si>
  <si>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</si>
  <si>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</si>
  <si>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</si>
  <si>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</si>
  <si>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</si>
  <si>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</si>
  <si>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</si>
  <si>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</si>
  <si>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</si>
  <si>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</si>
  <si>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</si>
  <si>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</si>
  <si>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</si>
  <si>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</si>
  <si>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</si>
  <si>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</si>
  <si>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</si>
  <si>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</si>
  <si>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</si>
  <si>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</si>
  <si>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</si>
  <si>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</si>
  <si>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</si>
  <si>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</si>
  <si>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</si>
  <si>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</si>
  <si>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</si>
  <si>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</si>
  <si>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</si>
  <si>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</si>
  <si>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</si>
  <si>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</si>
  <si>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</si>
  <si>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</si>
  <si>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</si>
  <si>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</si>
  <si>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</si>
  <si>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</si>
  <si>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</si>
  <si>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</si>
  <si>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</si>
  <si>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</si>
  <si>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</si>
  <si>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</si>
  <si>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</si>
  <si>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</si>
  <si>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</si>
  <si>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</si>
  <si>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</si>
  <si>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</si>
  <si>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</si>
  <si>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</si>
  <si>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</si>
  <si>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</si>
  <si>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</si>
  <si>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</si>
  <si>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</si>
  <si>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</si>
  <si>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</si>
  <si>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</si>
  <si>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</si>
  <si>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</si>
  <si>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</si>
  <si>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</si>
  <si>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</si>
  <si>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</si>
  <si>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</si>
  <si>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</si>
  <si>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</si>
  <si>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</si>
  <si>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</si>
  <si>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</si>
  <si>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</si>
  <si>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</si>
  <si>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</si>
  <si>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</si>
  <si>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</si>
  <si>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</si>
  <si>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</si>
  <si>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</si>
  <si>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</si>
  <si>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</si>
  <si>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</si>
  <si>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</si>
  <si>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</si>
  <si>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</si>
  <si>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</si>
  <si>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</si>
  <si>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</si>
  <si>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</si>
  <si>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</si>
  <si>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</si>
  <si>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</si>
  <si>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</si>
  <si>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</si>
  <si>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</si>
  <si>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</si>
  <si>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</si>
  <si>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</si>
  <si>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</si>
  <si>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</si>
  <si>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</si>
  <si>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</si>
  <si>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</si>
  <si>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</si>
  <si>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</si>
  <si>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</si>
  <si>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</si>
  <si>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</si>
  <si>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</si>
  <si>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</si>
  <si>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</si>
  <si>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</si>
  <si>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</si>
  <si>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</si>
  <si>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</si>
  <si>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</si>
  <si>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</si>
  <si>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</si>
  <si>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</si>
  <si>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</si>
  <si>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</si>
  <si>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</si>
  <si>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</si>
  <si>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</si>
  <si>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</si>
  <si>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</si>
  <si>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</si>
  <si>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</si>
  <si>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</si>
  <si>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</si>
  <si>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</si>
  <si>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</si>
  <si>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</si>
  <si>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</si>
  <si>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</si>
  <si>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</si>
  <si>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</si>
  <si>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</si>
  <si>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</si>
  <si>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</si>
  <si>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</si>
  <si>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</si>
  <si>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</si>
  <si>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</si>
  <si>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</si>
  <si>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</si>
  <si>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</si>
  <si>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</si>
  <si>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</si>
  <si>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</si>
  <si>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</si>
  <si>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</si>
  <si>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</si>
  <si>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</si>
  <si>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</si>
  <si>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</si>
  <si>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</si>
  <si>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</si>
  <si>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</si>
  <si>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</si>
  <si>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</si>
  <si>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</si>
  <si>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</si>
  <si>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</si>
  <si>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</si>
  <si>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</si>
  <si>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</si>
  <si>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</si>
  <si>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</si>
  <si>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</si>
  <si>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</si>
  <si>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</si>
  <si>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</si>
  <si>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</si>
  <si>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</si>
  <si>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</si>
  <si>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</si>
  <si>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</si>
  <si>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</si>
  <si>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</si>
  <si>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</si>
  <si>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</si>
  <si>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</si>
  <si>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</si>
  <si>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</si>
  <si>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</si>
  <si>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</si>
  <si>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</si>
  <si>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</si>
  <si>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</si>
  <si>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</si>
  <si>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</si>
  <si>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</si>
  <si>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</si>
  <si>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</si>
  <si>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</si>
  <si>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</si>
  <si>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</si>
  <si>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</si>
  <si>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</si>
  <si>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</si>
  <si>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</si>
  <si>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</si>
  <si>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</si>
  <si>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</si>
  <si>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</si>
  <si>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</si>
  <si>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</si>
  <si>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</si>
  <si>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</si>
  <si>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</si>
  <si>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</si>
  <si>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</si>
  <si>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</si>
  <si>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</si>
  <si>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</si>
  <si>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</si>
  <si>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</si>
  <si>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</si>
  <si>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</si>
  <si>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</si>
  <si>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</si>
  <si>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</si>
  <si>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</si>
  <si>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</si>
  <si>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</si>
  <si>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</si>
  <si>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</si>
  <si>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</si>
  <si>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</si>
  <si>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</si>
  <si>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</si>
  <si>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</si>
  <si>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</si>
  <si>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</si>
  <si>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</si>
  <si>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</si>
  <si>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</si>
  <si>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</si>
  <si>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</si>
  <si>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</si>
  <si>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</si>
  <si>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</si>
  <si>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</si>
  <si>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</si>
  <si>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</si>
  <si>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</si>
  <si>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</si>
  <si>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</si>
  <si>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</si>
  <si>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</si>
  <si>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</si>
  <si>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</si>
  <si>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</si>
  <si>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</si>
  <si>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</si>
  <si>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</si>
  <si>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</si>
  <si>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</si>
  <si>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</si>
  <si>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</si>
  <si>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</si>
  <si>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</si>
  <si>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</si>
  <si>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</si>
  <si>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</si>
  <si>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</si>
  <si>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</si>
  <si>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</si>
  <si>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</si>
  <si>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</si>
  <si>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</si>
  <si>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</si>
  <si>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</si>
  <si>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</si>
  <si>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</si>
  <si>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</si>
  <si>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</si>
  <si>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</si>
  <si>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</si>
  <si>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</si>
  <si>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</si>
  <si>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</si>
  <si>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</si>
  <si>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</si>
  <si>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</si>
  <si>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</si>
  <si>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</si>
  <si>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</si>
  <si>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</si>
  <si>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</si>
  <si>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</si>
  <si>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</si>
  <si>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</si>
  <si>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</si>
  <si>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</si>
  <si>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</si>
  <si>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</si>
  <si>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</si>
  <si>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</si>
  <si>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</si>
  <si>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</si>
  <si>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</si>
  <si>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</si>
  <si>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</si>
  <si>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</si>
  <si>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</si>
  <si>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</si>
  <si>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</si>
  <si>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</si>
  <si>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</si>
  <si>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</si>
  <si>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</si>
  <si>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</si>
  <si>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</si>
  <si>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</si>
  <si>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</si>
  <si>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</si>
  <si>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</si>
  <si>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</si>
  <si>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</si>
  <si>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</si>
  <si>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</si>
  <si>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</si>
  <si>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</si>
  <si>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</si>
  <si>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</si>
  <si>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</si>
  <si>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</si>
  <si>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</si>
  <si>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</si>
  <si>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</si>
  <si>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</si>
  <si>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</si>
  <si>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</si>
  <si>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</si>
  <si>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</si>
  <si>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</si>
  <si>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</si>
  <si>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</si>
  <si>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</si>
  <si>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</si>
  <si>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</si>
  <si>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</si>
  <si>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</si>
  <si>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</si>
  <si>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</si>
  <si>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</si>
  <si>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</si>
  <si>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</si>
  <si>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</si>
  <si>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</si>
  <si>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</si>
  <si>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</si>
  <si>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</si>
  <si>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</si>
  <si>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</si>
  <si>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</si>
  <si>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</si>
  <si>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</si>
  <si>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</si>
  <si>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</si>
  <si>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</si>
  <si>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</si>
  <si>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</si>
  <si>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</si>
  <si>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</si>
  <si>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</si>
  <si>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</si>
  <si>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</si>
  <si>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</si>
  <si>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</si>
  <si>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</si>
  <si>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</si>
  <si>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</si>
  <si>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</si>
  <si>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</si>
  <si>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</si>
  <si>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</si>
  <si>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</si>
  <si>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</si>
  <si>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</si>
  <si>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</si>
  <si>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</si>
  <si>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</si>
  <si>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</si>
  <si>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</si>
  <si>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</si>
  <si>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</si>
  <si>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</si>
  <si>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</si>
  <si>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</si>
  <si>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</si>
  <si>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</si>
  <si>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</si>
  <si>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</si>
  <si>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</si>
  <si>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</si>
  <si>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</si>
  <si>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</si>
  <si>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</si>
  <si>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</si>
  <si>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</si>
  <si>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</si>
  <si>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</si>
  <si>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</si>
  <si>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</si>
  <si>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</si>
  <si>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</si>
  <si>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</si>
  <si>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</si>
  <si>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</si>
  <si>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</si>
  <si>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</si>
  <si>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</si>
  <si>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</si>
  <si>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</si>
  <si>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</si>
  <si>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</si>
  <si>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</si>
  <si>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</si>
  <si>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</si>
  <si>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</si>
  <si>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</si>
  <si>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</si>
  <si>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</si>
  <si>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</si>
  <si>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</si>
  <si>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</si>
  <si>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</si>
  <si>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</si>
  <si>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</si>
  <si>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</si>
  <si>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</si>
  <si>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</si>
  <si>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</si>
  <si>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</si>
  <si>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</si>
  <si>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</si>
  <si>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</si>
  <si>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</si>
  <si>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</si>
  <si>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</si>
  <si>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</si>
  <si>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</si>
  <si>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</si>
  <si>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</si>
  <si>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</si>
  <si>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</si>
  <si>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</si>
  <si>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</si>
  <si>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</si>
  <si>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</si>
  <si>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</si>
  <si>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</si>
  <si>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</si>
  <si>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</si>
  <si>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</si>
  <si>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</si>
  <si>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</si>
  <si>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</si>
  <si>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</si>
  <si>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</si>
  <si>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</si>
  <si>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</si>
  <si>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</si>
  <si>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</si>
  <si>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</si>
  <si>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</si>
  <si>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</si>
  <si>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</si>
  <si>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</si>
  <si>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</si>
  <si>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</si>
  <si>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</si>
  <si>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</si>
  <si>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</si>
  <si>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</si>
  <si>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</si>
  <si>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</si>
  <si>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</si>
  <si>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</si>
  <si>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</si>
  <si>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</si>
  <si>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</si>
  <si>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</si>
  <si>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</si>
  <si>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</si>
  <si>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</si>
  <si>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</si>
  <si>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</si>
  <si>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</si>
  <si>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</si>
  <si>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</si>
  <si>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</si>
  <si>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</si>
  <si>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</si>
  <si>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</si>
  <si>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</si>
  <si>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</si>
  <si>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</si>
  <si>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</si>
  <si>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</si>
  <si>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</si>
  <si>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</si>
  <si>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</si>
  <si>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</si>
  <si>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</si>
  <si>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</si>
  <si>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</si>
  <si>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</si>
  <si>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</si>
  <si>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</si>
  <si>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</si>
  <si>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</si>
  <si>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</si>
  <si>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</si>
  <si>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</si>
  <si>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</si>
  <si>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</si>
  <si>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</si>
  <si>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</si>
  <si>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</si>
  <si>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</si>
  <si>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</si>
  <si>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</si>
  <si>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</si>
  <si>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</si>
  <si>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</si>
  <si>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</si>
  <si>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</si>
  <si>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</si>
  <si>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</si>
  <si>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</si>
  <si>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</si>
  <si>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</si>
  <si>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</si>
  <si>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</si>
  <si>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</si>
  <si>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</si>
  <si>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</si>
  <si>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</si>
  <si>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</si>
  <si>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</si>
  <si>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</si>
  <si>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</si>
  <si>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</si>
  <si>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</si>
  <si>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</si>
  <si>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</si>
  <si>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</si>
  <si>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</si>
  <si>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</si>
  <si>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</si>
  <si>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</si>
  <si>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</si>
  <si>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</si>
  <si>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</si>
  <si>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</si>
  <si>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</si>
  <si>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</si>
  <si>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</si>
  <si>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</si>
  <si>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</si>
  <si>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</si>
  <si>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</si>
  <si>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</si>
  <si>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</si>
  <si>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</si>
  <si>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</si>
  <si>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</si>
  <si>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</si>
  <si>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</si>
  <si>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</si>
  <si>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</si>
  <si>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</si>
  <si>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</si>
  <si>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</si>
  <si>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</si>
  <si>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</si>
  <si>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</si>
  <si>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</si>
  <si>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</si>
  <si>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</si>
  <si>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</si>
  <si>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</si>
  <si>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</si>
  <si>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</si>
  <si>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</si>
  <si>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</si>
  <si>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</si>
  <si>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</si>
  <si>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</si>
  <si>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</si>
  <si>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</si>
  <si>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</si>
  <si>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</si>
  <si>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</si>
  <si>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</si>
  <si>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</si>
  <si>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</si>
  <si>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</si>
  <si>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</si>
  <si>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</si>
  <si>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</si>
  <si>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</si>
  <si>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</si>
  <si>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</si>
  <si>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</si>
  <si>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</si>
  <si>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</si>
  <si>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</si>
  <si>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</si>
  <si>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</si>
  <si>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</si>
  <si>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</si>
  <si>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</si>
  <si>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</si>
  <si>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</si>
  <si>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</si>
  <si>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</si>
  <si>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</si>
  <si>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</si>
  <si>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</si>
  <si>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</si>
  <si>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</si>
  <si>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</si>
  <si>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</si>
  <si>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</si>
  <si>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</si>
  <si>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</si>
  <si>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</si>
  <si>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</si>
  <si>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</si>
  <si>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</si>
  <si>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</si>
  <si>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</si>
  <si>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</si>
  <si>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</si>
  <si>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</si>
  <si>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</si>
  <si>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</si>
  <si>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</si>
  <si>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</si>
  <si>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</si>
  <si>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</si>
  <si>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</si>
  <si>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</si>
  <si>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</si>
  <si>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</si>
  <si>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</si>
  <si>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</si>
  <si>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</si>
  <si>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</si>
  <si>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</si>
  <si>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</si>
  <si>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</si>
  <si>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</si>
  <si>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</si>
  <si>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</si>
  <si>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</si>
  <si>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</si>
  <si>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</si>
  <si>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</si>
  <si>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</si>
  <si>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</si>
  <si>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</si>
  <si>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</si>
  <si>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</si>
  <si>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</si>
  <si>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</si>
  <si>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</si>
  <si>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</si>
  <si>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</si>
  <si>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</si>
  <si>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</si>
  <si>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</si>
  <si>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</si>
  <si>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</si>
  <si>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</si>
  <si>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</si>
  <si>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</si>
  <si>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</si>
  <si>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</si>
  <si>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</si>
  <si>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</si>
  <si>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</si>
  <si>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</si>
  <si>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</si>
  <si>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</si>
  <si>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</si>
  <si>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</si>
  <si>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</si>
  <si>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</si>
  <si>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</si>
  <si>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</si>
  <si>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</si>
  <si>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</si>
  <si>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</si>
  <si>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</si>
  <si>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</si>
  <si>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</si>
  <si>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</si>
  <si>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</si>
  <si>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</si>
  <si>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</si>
  <si>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</si>
  <si>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</si>
  <si>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</si>
  <si>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</si>
  <si>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</si>
  <si>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</si>
  <si>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</si>
  <si>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</si>
  <si>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</si>
  <si>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</si>
  <si>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</si>
  <si>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</si>
  <si>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</si>
  <si>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</si>
  <si>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</si>
  <si>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</si>
  <si>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</si>
  <si>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</si>
  <si>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</si>
  <si>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</si>
  <si>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</si>
  <si>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</si>
  <si>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</si>
  <si>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</si>
  <si>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</si>
  <si>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</si>
  <si>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</si>
  <si>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</si>
  <si>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</si>
  <si>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</si>
  <si>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</si>
  <si>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</si>
  <si>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</si>
  <si>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</si>
  <si>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</si>
  <si>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</si>
  <si>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</si>
  <si>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</si>
  <si>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</si>
  <si>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</si>
  <si>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</si>
  <si>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</si>
  <si>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</si>
  <si>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</si>
  <si>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</si>
  <si>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</si>
  <si>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</si>
  <si>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</si>
  <si>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</si>
  <si>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</si>
  <si>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</si>
  <si>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</si>
  <si>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</si>
  <si>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</si>
  <si>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</si>
  <si>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</si>
  <si>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</si>
  <si>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</si>
  <si>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</si>
  <si>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</si>
  <si>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</si>
  <si>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</si>
  <si>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</si>
  <si>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</si>
  <si>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</si>
  <si>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</si>
  <si>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</si>
  <si>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</si>
  <si>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</si>
  <si>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</si>
  <si>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</si>
  <si>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</si>
  <si>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</si>
  <si>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</si>
  <si>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</si>
  <si>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</si>
  <si>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</si>
  <si>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</si>
  <si>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</si>
  <si>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</si>
  <si>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</si>
  <si>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</si>
  <si>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</si>
  <si>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</si>
  <si>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</si>
  <si>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</si>
  <si>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</si>
  <si>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</si>
  <si>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</si>
  <si>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</si>
  <si>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</si>
  <si>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</si>
  <si>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</si>
  <si>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</si>
  <si>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</si>
  <si>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</si>
  <si>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</si>
  <si>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</si>
  <si>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</si>
  <si>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</si>
  <si>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</si>
  <si>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</si>
  <si>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</si>
  <si>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</si>
  <si>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</si>
  <si>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</si>
  <si>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</si>
  <si>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</si>
  <si>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</si>
  <si>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</si>
  <si>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</si>
  <si>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</si>
  <si>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</si>
  <si>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</si>
  <si>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</si>
  <si>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</si>
  <si>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</si>
  <si>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</si>
  <si>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</si>
  <si>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</si>
  <si>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</si>
  <si>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</si>
  <si>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</si>
  <si>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</si>
  <si>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</si>
  <si>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</si>
  <si>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</si>
  <si>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</si>
  <si>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</si>
  <si>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</si>
  <si>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</si>
  <si>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</si>
  <si>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</si>
  <si>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</si>
  <si>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</si>
  <si>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</si>
  <si>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</si>
  <si>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</si>
  <si>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</si>
  <si>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</si>
  <si>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</si>
  <si>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</si>
  <si>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</si>
  <si>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</si>
  <si>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</si>
  <si>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</si>
  <si>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</si>
  <si>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</si>
  <si>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</si>
  <si>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</si>
  <si>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</si>
  <si>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</si>
  <si>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</si>
  <si>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</si>
  <si>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</si>
  <si>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</si>
  <si>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</si>
  <si>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</si>
  <si>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</si>
  <si>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</si>
  <si>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</si>
  <si>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</si>
  <si>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</si>
  <si>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</si>
  <si>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</si>
  <si>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</si>
  <si>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</si>
  <si>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</si>
  <si>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</si>
  <si>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</si>
  <si>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</si>
  <si>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</si>
  <si>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</si>
  <si>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</si>
  <si>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</si>
  <si>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</si>
  <si>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</si>
  <si>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</si>
  <si>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</si>
  <si>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</si>
  <si>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</si>
  <si>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</si>
  <si>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</si>
  <si>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</si>
  <si>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</si>
  <si>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</si>
  <si>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</si>
  <si>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</si>
  <si>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</si>
  <si>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</si>
  <si>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</si>
  <si>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</si>
  <si>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</si>
  <si>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</si>
  <si>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</si>
  <si>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</si>
  <si>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</si>
  <si>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</si>
  <si>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</si>
  <si>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</si>
  <si>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</si>
  <si>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</si>
  <si>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</si>
  <si>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</si>
  <si>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</si>
  <si>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</si>
  <si>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</si>
  <si>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</si>
  <si>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</si>
  <si>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</si>
  <si>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</si>
  <si>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</si>
  <si>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</si>
  <si>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</si>
  <si>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</si>
  <si>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</si>
  <si>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</si>
  <si>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</si>
  <si>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</si>
  <si>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</si>
  <si>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</si>
  <si>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</si>
  <si>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</si>
  <si>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</si>
  <si>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</si>
  <si>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</si>
  <si>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</si>
  <si>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</si>
  <si>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</si>
  <si>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</si>
  <si>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</si>
  <si>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</si>
  <si>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</si>
  <si>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</si>
  <si>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</si>
  <si>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</si>
  <si>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</si>
  <si>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</si>
  <si>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</si>
  <si>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</si>
  <si>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</si>
  <si>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</si>
  <si>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</si>
  <si>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</si>
  <si>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</si>
  <si>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</si>
  <si>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</si>
  <si>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</si>
  <si>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</si>
  <si>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</si>
  <si>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</si>
  <si>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</si>
  <si>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</si>
  <si>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</si>
  <si>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</si>
  <si>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</si>
  <si>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</si>
  <si>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</si>
  <si>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</si>
  <si>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</si>
  <si>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</si>
  <si>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</si>
  <si>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</si>
  <si>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</si>
  <si>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</si>
  <si>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</si>
  <si>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</si>
  <si>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</si>
  <si>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</si>
  <si>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</si>
  <si>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</si>
  <si>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</si>
  <si>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</si>
  <si>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</si>
  <si>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</si>
  <si>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</si>
  <si>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</si>
  <si>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</si>
  <si>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</si>
  <si>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</si>
  <si>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</si>
  <si>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</si>
  <si>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</si>
  <si>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</si>
  <si>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</si>
  <si>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</si>
  <si>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</si>
  <si>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</si>
  <si>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</si>
  <si>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</si>
  <si>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</si>
  <si>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</si>
  <si>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</si>
  <si>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</si>
  <si>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</si>
  <si>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</si>
  <si>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</si>
  <si>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</si>
  <si>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</si>
  <si>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</si>
  <si>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</si>
  <si>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</si>
  <si>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</si>
  <si>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</si>
  <si>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</si>
  <si>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</si>
  <si>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</si>
  <si>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</si>
  <si>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</si>
  <si>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</si>
  <si>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</si>
  <si>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</si>
  <si>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</si>
  <si>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</si>
  <si>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</si>
  <si>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</si>
  <si>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</si>
  <si>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</si>
  <si>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</si>
  <si>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</si>
  <si>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</si>
  <si>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</si>
  <si>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</si>
  <si>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</si>
  <si>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</si>
  <si>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</si>
  <si>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</si>
  <si>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</si>
  <si>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</si>
  <si>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</si>
  <si>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</si>
  <si>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</si>
  <si>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</si>
  <si>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</si>
  <si>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</si>
  <si>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</si>
  <si>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</si>
  <si>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</si>
  <si>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</si>
  <si>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</si>
  <si>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</si>
  <si>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</si>
  <si>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</si>
  <si>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</si>
  <si>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</si>
  <si>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</si>
  <si>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</si>
  <si>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</si>
  <si>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</si>
  <si>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</si>
  <si>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</si>
  <si>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</si>
  <si>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</si>
  <si>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</si>
  <si>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</si>
  <si>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</si>
  <si>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</si>
  <si>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</si>
  <si>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</si>
  <si>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</si>
  <si>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</si>
  <si>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</si>
  <si>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</si>
  <si>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</si>
  <si>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</si>
  <si>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</si>
  <si>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</si>
  <si>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</si>
  <si>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</si>
  <si>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</si>
  <si>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</si>
  <si>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</si>
  <si>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</si>
  <si>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</si>
  <si>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</si>
  <si>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</si>
  <si>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</si>
  <si>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</si>
  <si>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</si>
  <si>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</si>
  <si>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</si>
  <si>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</si>
  <si>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</si>
  <si>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</si>
  <si>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</si>
  <si>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</si>
  <si>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</si>
  <si>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</si>
  <si>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</si>
  <si>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</si>
  <si>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</si>
  <si>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</si>
  <si>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</si>
  <si>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</si>
  <si>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</si>
  <si>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</si>
  <si>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</si>
  <si>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</si>
  <si>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</si>
  <si>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</si>
  <si>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</si>
  <si>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</si>
  <si>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</si>
  <si>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</si>
  <si>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</si>
  <si>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</si>
  <si>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</si>
  <si>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</si>
  <si>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</si>
  <si>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</si>
  <si>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</si>
  <si>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</si>
  <si>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</si>
  <si>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</si>
  <si>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</si>
  <si>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</si>
  <si>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</si>
  <si>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</si>
  <si>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</si>
  <si>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</si>
  <si>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</si>
  <si>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</si>
  <si>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</si>
  <si>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</si>
  <si>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</si>
  <si>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</si>
  <si>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</si>
  <si>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</si>
  <si>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</si>
  <si>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</si>
  <si>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</si>
  <si>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</si>
  <si>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</si>
  <si>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</si>
  <si>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</si>
  <si>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</si>
  <si>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</si>
  <si>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</si>
  <si>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</si>
  <si>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</si>
  <si>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</si>
  <si>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</si>
  <si>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</si>
  <si>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</si>
  <si>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</si>
  <si>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</si>
  <si>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</si>
  <si>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</si>
  <si>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</si>
  <si>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</si>
  <si>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</si>
  <si>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</si>
  <si>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</si>
  <si>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</si>
  <si>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</si>
  <si>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</si>
  <si>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</si>
  <si>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</si>
  <si>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</si>
  <si>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</si>
  <si>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</si>
  <si>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</si>
  <si>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</si>
  <si>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</si>
  <si>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</si>
  <si>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</si>
  <si>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</si>
  <si>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</si>
  <si>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</si>
  <si>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</si>
  <si>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</si>
  <si>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</si>
  <si>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</si>
  <si>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</si>
  <si>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</si>
  <si>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</si>
  <si>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</si>
  <si>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</si>
  <si>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</si>
  <si>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</si>
  <si>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</si>
  <si>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</si>
  <si>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</si>
  <si>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</si>
  <si>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</si>
  <si>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</si>
  <si>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</si>
  <si>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</si>
  <si>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</si>
  <si>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</si>
  <si>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</si>
  <si>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</si>
  <si>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</si>
  <si>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</si>
  <si>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</si>
  <si>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</si>
  <si>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</si>
  <si>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</si>
  <si>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</si>
  <si>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</si>
  <si>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</si>
  <si>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</si>
  <si>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</si>
  <si>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</si>
  <si>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</si>
  <si>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</si>
  <si>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</si>
  <si>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</si>
  <si>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</si>
  <si>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</si>
  <si>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</si>
  <si>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</si>
  <si>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</si>
  <si>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</si>
  <si>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</si>
  <si>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</si>
  <si>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</si>
  <si>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</si>
  <si>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</si>
  <si>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</si>
  <si>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</si>
  <si>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</si>
  <si>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</si>
  <si>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</si>
  <si>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</si>
  <si>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</si>
  <si>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</si>
  <si>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</si>
  <si>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</si>
  <si>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</si>
  <si>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</si>
  <si>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</si>
  <si>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</si>
  <si>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</si>
  <si>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</si>
  <si>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</si>
  <si>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</si>
  <si>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</si>
  <si>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</si>
  <si>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</si>
  <si>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</si>
  <si>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</si>
  <si>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</si>
  <si>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</si>
  <si>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</si>
  <si>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</si>
  <si>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</si>
  <si>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</si>
  <si>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</si>
  <si>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</si>
  <si>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</si>
  <si>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</si>
  <si>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</si>
  <si>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</si>
  <si>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</si>
  <si>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</si>
  <si>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</si>
  <si>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</si>
  <si>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</si>
  <si>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</si>
  <si>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</si>
  <si>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</si>
  <si>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</si>
  <si>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</si>
  <si>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</si>
  <si>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</si>
  <si>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</si>
  <si>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</si>
  <si>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</si>
  <si>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</si>
  <si>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</si>
  <si>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</si>
  <si>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</si>
  <si>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</si>
  <si>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</si>
  <si>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</si>
  <si>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</si>
  <si>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</si>
  <si>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</si>
  <si>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</si>
  <si>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</si>
  <si>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</si>
  <si>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</si>
  <si>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</si>
  <si>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</si>
  <si>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</si>
  <si>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</si>
  <si>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</si>
  <si>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</si>
  <si>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</si>
  <si>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</si>
  <si>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</si>
  <si>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</si>
  <si>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</si>
  <si>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</si>
  <si>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</si>
  <si>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</si>
  <si>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</si>
  <si>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</si>
  <si>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</si>
  <si>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</si>
  <si>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</si>
  <si>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</si>
  <si>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</si>
  <si>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</si>
  <si>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</si>
  <si>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</si>
  <si>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</si>
  <si>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</si>
  <si>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</si>
  <si>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</si>
  <si>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</si>
  <si>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</si>
  <si>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</si>
  <si>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</si>
  <si>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</si>
  <si>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</si>
  <si>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</si>
  <si>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</si>
  <si>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</si>
  <si>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</si>
  <si>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</si>
  <si>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</si>
  <si>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</si>
  <si>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</si>
  <si>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</si>
  <si>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</si>
  <si>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</si>
  <si>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</si>
  <si>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</si>
  <si>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</si>
  <si>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</si>
  <si>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</si>
  <si>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</si>
  <si>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</si>
  <si>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</si>
  <si>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</si>
  <si>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</si>
  <si>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</si>
  <si>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</si>
  <si>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</si>
  <si>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</si>
  <si>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</si>
  <si>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</si>
  <si>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</si>
  <si>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</si>
  <si>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</si>
  <si>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</si>
  <si>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</si>
  <si>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</si>
  <si>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</si>
  <si>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</si>
  <si>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</si>
  <si>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</si>
  <si>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</si>
  <si>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</si>
  <si>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</si>
  <si>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</si>
  <si>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</si>
  <si>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</si>
  <si>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</si>
  <si>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</si>
  <si>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</si>
  <si>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</si>
  <si>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</si>
  <si>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</si>
  <si>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</si>
  <si>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</si>
  <si>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</si>
  <si>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</si>
  <si>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</si>
  <si>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</si>
  <si>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</si>
  <si>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</si>
  <si>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</si>
  <si>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</si>
  <si>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</si>
  <si>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</si>
  <si>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</si>
  <si>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</si>
  <si>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</si>
  <si>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</si>
  <si>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</si>
  <si>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</si>
  <si>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</si>
  <si>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</si>
  <si>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</si>
  <si>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</si>
  <si>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</si>
  <si>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</si>
  <si>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</si>
  <si>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</si>
  <si>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</si>
  <si>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</si>
  <si>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</si>
  <si>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</si>
  <si>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</si>
  <si>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</si>
  <si>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</si>
  <si>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</si>
  <si>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</si>
  <si>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</si>
  <si>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</si>
  <si>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</si>
  <si>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</si>
  <si>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</si>
  <si>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</si>
  <si>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</si>
  <si>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</si>
  <si>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</si>
  <si>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</si>
  <si>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</si>
  <si>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</si>
  <si>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</si>
  <si>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</si>
  <si>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</si>
  <si>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</si>
  <si>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</si>
  <si>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</si>
  <si>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</si>
  <si>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</si>
  <si>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</si>
  <si>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</si>
  <si>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</si>
  <si>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</si>
  <si>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</si>
  <si>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</si>
  <si>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</si>
  <si>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</si>
  <si>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</si>
  <si>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</si>
  <si>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</si>
  <si>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</si>
  <si>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</si>
  <si>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</si>
  <si>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</si>
  <si>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</si>
  <si>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</si>
  <si>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</si>
  <si>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</si>
  <si>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</si>
  <si>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</si>
  <si>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</si>
  <si>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</si>
  <si>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</si>
  <si>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</si>
  <si>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</si>
  <si>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</si>
  <si>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</si>
  <si>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</si>
  <si>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</si>
  <si>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</si>
  <si>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</si>
  <si>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</si>
  <si>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</si>
  <si>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</si>
  <si>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</si>
  <si>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</si>
  <si>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</si>
  <si>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</si>
  <si>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</si>
  <si>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</si>
  <si>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</si>
  <si>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</si>
  <si>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</si>
  <si>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</si>
  <si>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</si>
  <si>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</si>
  <si>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</si>
  <si>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</si>
  <si>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</si>
  <si>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</si>
  <si>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</si>
  <si>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</si>
  <si>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</si>
  <si>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</si>
  <si>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</si>
  <si>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</si>
  <si>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</si>
  <si>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</si>
  <si>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</si>
  <si>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</si>
  <si>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</si>
  <si>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</si>
  <si>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</si>
  <si>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</si>
  <si>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</si>
  <si>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</si>
  <si>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</si>
  <si>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</si>
  <si>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</si>
  <si>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</si>
  <si>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</si>
  <si>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</si>
  <si>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</si>
  <si>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</si>
  <si>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</si>
  <si>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</si>
  <si>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</si>
  <si>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</si>
  <si>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</si>
  <si>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</si>
  <si>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</si>
  <si>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</si>
  <si>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</si>
  <si>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</si>
  <si>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</si>
  <si>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</si>
  <si>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</si>
  <si>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</si>
  <si>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</si>
  <si>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</si>
  <si>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</si>
  <si>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</si>
  <si>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</si>
  <si>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</si>
  <si>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</si>
  <si>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</si>
  <si>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</si>
  <si>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</si>
  <si>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</si>
  <si>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</si>
  <si>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</si>
  <si>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</si>
  <si>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</si>
  <si>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</si>
  <si>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</si>
  <si>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</si>
  <si>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</si>
  <si>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</si>
  <si>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</si>
  <si>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</si>
  <si>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</si>
  <si>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</si>
  <si>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</si>
  <si>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</si>
  <si>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</si>
  <si>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</si>
  <si>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</si>
  <si>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</si>
  <si>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</si>
  <si>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</si>
  <si>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</si>
  <si>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</si>
  <si>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</si>
  <si>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</si>
  <si>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</si>
  <si>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</si>
  <si>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</si>
  <si>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</si>
  <si>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</si>
  <si>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</si>
  <si>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</si>
  <si>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</si>
  <si>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</si>
  <si>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</si>
  <si>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</si>
  <si>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</si>
  <si>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</si>
  <si>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</si>
  <si>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</si>
  <si>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</si>
  <si>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</si>
  <si>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</si>
  <si>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</si>
  <si>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</si>
  <si>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</si>
  <si>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</si>
  <si>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</si>
  <si>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</si>
  <si>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</si>
  <si>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</si>
  <si>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</si>
  <si>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</si>
  <si>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</si>
  <si>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</si>
  <si>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</si>
  <si>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</si>
  <si>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</si>
  <si>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</si>
  <si>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</si>
  <si>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</si>
  <si>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</si>
  <si>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</si>
  <si>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</si>
  <si>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</si>
  <si>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</si>
  <si>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</si>
  <si>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</si>
  <si>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</si>
  <si>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</si>
  <si>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</si>
  <si>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</si>
  <si>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</si>
  <si>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</si>
  <si>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</si>
  <si>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</si>
  <si>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</si>
  <si>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</si>
  <si>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</si>
  <si>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</si>
  <si>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</si>
  <si>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</si>
  <si>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</si>
  <si>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</si>
  <si>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</si>
  <si>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</si>
  <si>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</si>
  <si>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</si>
  <si>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</si>
  <si>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</si>
  <si>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</si>
  <si>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</si>
  <si>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</si>
  <si>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</si>
  <si>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</si>
  <si>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</si>
  <si>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</si>
  <si>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</si>
  <si>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</si>
  <si>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</si>
  <si>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</si>
  <si>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</si>
  <si>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</si>
  <si>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</si>
  <si>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</si>
  <si>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</si>
  <si>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</si>
  <si>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</si>
  <si>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</si>
  <si>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</si>
  <si>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</si>
  <si>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</si>
  <si>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</si>
  <si>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</si>
  <si>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</si>
  <si>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</si>
  <si>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</si>
  <si>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</si>
  <si>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</si>
  <si>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</si>
  <si>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</si>
  <si>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</si>
  <si>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</si>
  <si>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</si>
  <si>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</si>
  <si>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</si>
  <si>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</si>
  <si>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</si>
  <si>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</si>
  <si>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</si>
  <si>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</si>
  <si>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</si>
  <si>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</si>
  <si>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</si>
  <si>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</si>
  <si>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</si>
  <si>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</si>
  <si>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</si>
  <si>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</si>
  <si>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</si>
  <si>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</si>
  <si>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</si>
  <si>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</si>
  <si>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</si>
  <si>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</si>
  <si>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</si>
  <si>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</si>
  <si>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</si>
  <si>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</si>
  <si>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</si>
  <si>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</si>
  <si>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</si>
  <si>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</si>
  <si>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</si>
  <si>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</si>
  <si>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</si>
  <si>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</si>
  <si>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</si>
  <si>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</si>
  <si>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</si>
  <si>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</si>
  <si>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</si>
  <si>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</si>
  <si>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</si>
  <si>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</si>
  <si>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</si>
  <si>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</si>
  <si>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</si>
  <si>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</si>
  <si>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</si>
  <si>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</si>
  <si>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</si>
  <si>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</si>
  <si>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</si>
  <si>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</si>
  <si>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</si>
  <si>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</si>
  <si>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</si>
  <si>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</si>
  <si>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</si>
  <si>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</si>
  <si>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</si>
  <si>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</si>
  <si>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</si>
  <si>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</si>
  <si>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</si>
  <si>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</si>
  <si>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</si>
  <si>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</si>
  <si>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</si>
  <si>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</si>
  <si>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</si>
  <si>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</si>
  <si>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</si>
  <si>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</si>
  <si>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</si>
  <si>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</si>
  <si>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</si>
  <si>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</si>
  <si>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</si>
  <si>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</si>
  <si>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</si>
  <si>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</si>
  <si>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</si>
  <si>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</si>
  <si>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</si>
  <si>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</si>
  <si>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</si>
  <si>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</si>
  <si>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</si>
  <si>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</si>
  <si>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</si>
  <si>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</si>
  <si>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</si>
  <si>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</si>
  <si>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</si>
  <si>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</si>
  <si>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</si>
  <si>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</si>
  <si>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</si>
  <si>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</si>
  <si>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</si>
  <si>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</si>
  <si>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</si>
  <si>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</si>
  <si>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</si>
  <si>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</si>
  <si>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</si>
  <si>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</si>
  <si>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</si>
  <si>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</si>
  <si>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</si>
  <si>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</si>
  <si>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</si>
  <si>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</si>
  <si>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</si>
  <si>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</si>
  <si>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</si>
  <si>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</si>
  <si>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</si>
  <si>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</si>
  <si>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</si>
  <si>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</si>
  <si>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</si>
  <si>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</si>
  <si>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</si>
  <si>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</si>
  <si>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</si>
  <si>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</si>
  <si>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</si>
  <si>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</si>
  <si>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</si>
  <si>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</si>
  <si>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</si>
  <si>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</si>
  <si>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</si>
  <si>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</si>
  <si>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</si>
  <si>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</si>
  <si>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</si>
  <si>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</si>
  <si>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</si>
  <si>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</si>
  <si>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</si>
  <si>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</si>
  <si>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</si>
  <si>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</si>
  <si>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</si>
  <si>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</si>
  <si>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</si>
  <si>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</si>
  <si>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</si>
  <si>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</si>
  <si>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</si>
  <si>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</si>
  <si>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</si>
  <si>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</si>
  <si>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</si>
  <si>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</si>
  <si>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</si>
  <si>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</si>
  <si>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</si>
  <si>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</si>
  <si>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</si>
  <si>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</si>
  <si>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</si>
  <si>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</si>
  <si>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</si>
  <si>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</si>
  <si>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</si>
  <si>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</si>
  <si>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</si>
  <si>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</si>
  <si>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</si>
  <si>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</si>
  <si>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</si>
  <si>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</si>
  <si>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</si>
  <si>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</si>
  <si>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</si>
  <si>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</si>
  <si>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</si>
  <si>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</si>
  <si>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</si>
  <si>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</si>
  <si>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</si>
  <si>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</si>
  <si>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</si>
  <si>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</si>
  <si>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</si>
  <si>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</si>
  <si>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</si>
  <si>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</si>
  <si>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</si>
  <si>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</si>
  <si>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</si>
  <si>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</si>
  <si>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</si>
  <si>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</si>
  <si>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</si>
  <si>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</si>
  <si>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</si>
  <si>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</si>
  <si>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</si>
  <si>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</si>
  <si>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</si>
  <si>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</si>
  <si>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</si>
  <si>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</si>
  <si>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</si>
  <si>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</si>
  <si>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</si>
  <si>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</si>
  <si>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</si>
  <si>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</si>
  <si>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</si>
  <si>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</si>
  <si>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</si>
  <si>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</si>
  <si>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</si>
  <si>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</si>
  <si>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</si>
  <si>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</si>
  <si>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</si>
  <si>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</si>
  <si>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</si>
  <si>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</si>
  <si>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</si>
  <si>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</si>
  <si>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</si>
  <si>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</si>
  <si>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</si>
  <si>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</si>
  <si>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</si>
  <si>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</si>
  <si>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</si>
  <si>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</si>
  <si>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</si>
  <si>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</si>
  <si>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</si>
  <si>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</si>
  <si>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</si>
  <si>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</si>
  <si>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</si>
  <si>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</si>
  <si>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</si>
  <si>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</si>
  <si>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</si>
  <si>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</si>
  <si>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</si>
  <si>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</si>
  <si>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</si>
  <si>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</si>
  <si>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</si>
  <si>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</si>
  <si>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</si>
  <si>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</si>
  <si>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</si>
  <si>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</si>
  <si>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</si>
  <si>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</si>
  <si>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</si>
  <si>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</si>
  <si>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</si>
  <si>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</si>
  <si>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</si>
  <si>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</si>
  <si>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</si>
  <si>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</si>
  <si>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</si>
  <si>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</si>
  <si>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</si>
  <si>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</si>
  <si>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</si>
  <si>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</si>
  <si>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</si>
  <si>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</si>
  <si>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</si>
  <si>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</si>
  <si>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</si>
  <si>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</si>
  <si>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</si>
  <si>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</si>
  <si>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</si>
  <si>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</si>
  <si>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</si>
  <si>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</si>
  <si>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</si>
  <si>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</si>
  <si>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</si>
  <si>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</si>
  <si>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</si>
  <si>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</si>
  <si>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</si>
  <si>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</si>
  <si>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</si>
  <si>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</si>
  <si>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</si>
  <si>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</si>
  <si>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</si>
  <si>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</si>
  <si>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</si>
  <si>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</si>
  <si>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</si>
  <si>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</si>
  <si>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</si>
  <si>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</si>
  <si>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</si>
  <si>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</si>
  <si>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</si>
  <si>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</si>
  <si>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</si>
  <si>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</si>
  <si>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</si>
  <si>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</si>
  <si>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</si>
  <si>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</si>
  <si>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</si>
  <si>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</si>
  <si>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</si>
  <si>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</si>
  <si>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</si>
  <si>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</si>
  <si>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</si>
  <si>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</si>
  <si>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</si>
  <si>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</si>
  <si>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</si>
  <si>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</si>
  <si>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</si>
  <si>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</si>
  <si>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</si>
  <si>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</si>
  <si>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</si>
  <si>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</si>
  <si>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</si>
  <si>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</si>
  <si>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</si>
  <si>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</si>
  <si>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</si>
  <si>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</si>
  <si>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</si>
  <si>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</si>
  <si>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</si>
  <si>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</si>
  <si>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</si>
  <si>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</si>
  <si>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</si>
  <si>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</si>
  <si>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</si>
  <si>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</si>
  <si>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</si>
  <si>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</si>
  <si>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</si>
  <si>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</si>
  <si>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</si>
  <si>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</si>
  <si>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</si>
  <si>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</si>
  <si>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</si>
  <si>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</si>
  <si>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</si>
  <si>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</si>
  <si>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</si>
  <si>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</si>
  <si>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</si>
  <si>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</si>
  <si>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</si>
  <si>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</si>
  <si>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</si>
  <si>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</si>
  <si>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</si>
  <si>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</si>
  <si>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</si>
  <si>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</si>
  <si>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</si>
  <si>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</si>
  <si>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</si>
  <si>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</si>
  <si>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</si>
  <si>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</si>
  <si>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</si>
  <si>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</si>
  <si>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</si>
  <si>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</si>
  <si>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</si>
  <si>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</si>
  <si>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</si>
  <si>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</si>
  <si>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</si>
  <si>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</si>
  <si>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</si>
  <si>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</si>
  <si>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</si>
  <si>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</si>
  <si>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</si>
  <si>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</si>
  <si>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</si>
  <si>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</si>
  <si>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</si>
  <si>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</si>
  <si>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</si>
  <si>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</si>
  <si>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</si>
  <si>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</si>
  <si>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</si>
  <si>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</si>
  <si>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</si>
  <si>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</si>
  <si>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</si>
  <si>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</si>
  <si>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</si>
  <si>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</si>
  <si>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</si>
  <si>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</si>
  <si>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</si>
  <si>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</si>
  <si>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</si>
  <si>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</si>
  <si>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</si>
  <si>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</si>
  <si>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</si>
  <si>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</si>
  <si>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</si>
  <si>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</si>
  <si>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</si>
  <si>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</si>
  <si>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</si>
  <si>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</si>
  <si>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</si>
  <si>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</si>
  <si>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</si>
  <si>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</si>
  <si>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</si>
  <si>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</si>
  <si>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</si>
  <si>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</si>
  <si>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</si>
  <si>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</si>
  <si>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</si>
  <si>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</si>
  <si>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</si>
  <si>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</si>
  <si>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</si>
  <si>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</si>
  <si>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</si>
  <si>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</si>
  <si>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</si>
  <si>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</si>
  <si>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</si>
  <si>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</si>
  <si>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</si>
  <si>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</si>
  <si>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</si>
  <si>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</si>
  <si>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</si>
  <si>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</si>
  <si>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</si>
  <si>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</si>
  <si>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</si>
  <si>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</si>
  <si>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</si>
  <si>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</si>
  <si>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</si>
  <si>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</si>
  <si>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</si>
  <si>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</si>
  <si>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</si>
  <si>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</si>
  <si>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</si>
  <si>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</si>
  <si>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</si>
  <si>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</si>
  <si>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</si>
  <si>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</si>
  <si>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</si>
  <si>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</si>
  <si>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</si>
  <si>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</si>
  <si>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</si>
  <si>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</si>
  <si>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</si>
  <si>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</si>
  <si>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</si>
  <si>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</si>
  <si>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</si>
  <si>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</si>
  <si>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</si>
  <si>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</si>
  <si>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</si>
  <si>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</si>
  <si>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</si>
  <si>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</si>
  <si>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</si>
  <si>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</si>
  <si>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</si>
  <si>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</si>
  <si>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</si>
  <si>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</si>
  <si>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</si>
  <si>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</si>
  <si>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</si>
  <si>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</si>
  <si>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</si>
  <si>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</si>
  <si>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</si>
  <si>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</si>
  <si>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</si>
  <si>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</si>
  <si>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</si>
  <si>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</si>
  <si>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</si>
  <si>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</si>
  <si>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</si>
  <si>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</si>
  <si>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</si>
  <si>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</si>
  <si>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</si>
  <si>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</si>
  <si>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</si>
  <si>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</si>
  <si>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</si>
  <si>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</si>
  <si>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</si>
  <si>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</si>
  <si>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</si>
  <si>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</si>
  <si>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</si>
  <si>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</si>
  <si>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</si>
  <si>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</si>
  <si>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</si>
  <si>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</si>
  <si>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</si>
  <si>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</si>
  <si>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</si>
  <si>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</si>
  <si>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</si>
  <si>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</si>
  <si>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</si>
  <si>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</si>
  <si>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</si>
  <si>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</si>
  <si>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</si>
  <si>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</si>
  <si>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</si>
  <si>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</si>
  <si>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</si>
  <si>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</si>
  <si>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</si>
  <si>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</si>
  <si>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</si>
  <si>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</si>
  <si>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</si>
  <si>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</si>
  <si>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</si>
  <si>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</si>
  <si>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</si>
  <si>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</si>
  <si>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</si>
  <si>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</si>
  <si>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</si>
  <si>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</si>
  <si>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</si>
  <si>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</si>
  <si>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</si>
  <si>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</si>
  <si>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</si>
  <si>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</si>
  <si>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</si>
  <si>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</si>
  <si>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</si>
  <si>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</si>
  <si>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</si>
  <si>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</si>
  <si>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</si>
  <si>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</si>
  <si>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</si>
  <si>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</si>
  <si>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</si>
  <si>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</si>
  <si>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</si>
  <si>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</si>
  <si>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</si>
  <si>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</si>
  <si>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</si>
  <si>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</si>
  <si>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</si>
  <si>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</si>
  <si>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</si>
  <si>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</si>
  <si>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</si>
  <si>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</si>
  <si>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</si>
  <si>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</si>
  <si>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</si>
  <si>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</si>
  <si>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</si>
  <si>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</si>
  <si>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</si>
  <si>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</si>
  <si>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</si>
  <si>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</si>
  <si>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</si>
  <si>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</si>
  <si>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</si>
  <si>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</si>
  <si>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</si>
  <si>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</si>
  <si>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</si>
  <si>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</si>
  <si>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</si>
  <si>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</si>
  <si>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</si>
  <si>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</si>
  <si>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</si>
  <si>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</si>
  <si>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</si>
  <si>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</si>
  <si>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</si>
  <si>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</si>
  <si>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</si>
  <si>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</si>
  <si>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</si>
  <si>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</si>
  <si>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</si>
  <si>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</si>
  <si>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</si>
  <si>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</si>
  <si>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</si>
  <si>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</si>
  <si>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</si>
  <si>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</si>
  <si>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</si>
  <si>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</si>
  <si>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</si>
  <si>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</si>
  <si>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</si>
  <si>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</si>
  <si>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</si>
  <si>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</si>
  <si>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</si>
  <si>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</si>
  <si>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</si>
  <si>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</si>
  <si>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</si>
  <si>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</si>
  <si>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</si>
  <si>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</si>
  <si>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</si>
  <si>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</si>
  <si>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</si>
  <si>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</si>
  <si>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</si>
  <si>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</si>
  <si>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</si>
  <si>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</si>
  <si>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</si>
  <si>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</si>
  <si>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</si>
  <si>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</si>
  <si>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</si>
  <si>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</si>
  <si>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</si>
  <si>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</si>
  <si>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</si>
  <si>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</si>
  <si>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</si>
  <si>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</si>
  <si>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</si>
  <si>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</si>
  <si>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</si>
  <si>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</si>
  <si>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</si>
  <si>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</si>
  <si>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</si>
  <si>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</si>
  <si>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</si>
  <si>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</si>
  <si>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</si>
  <si>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</si>
  <si>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</si>
  <si>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</si>
  <si>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</si>
  <si>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</si>
  <si>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</si>
  <si>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</si>
  <si>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</si>
  <si>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</si>
  <si>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</si>
  <si>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</si>
  <si>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</si>
  <si>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</si>
  <si>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</si>
  <si>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</si>
  <si>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</si>
  <si>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</si>
  <si>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</si>
  <si>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</si>
  <si>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</si>
  <si>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</si>
  <si>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</si>
  <si>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</si>
  <si>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</si>
  <si>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</si>
  <si>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</si>
  <si>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</si>
  <si>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</si>
  <si>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</si>
  <si>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</si>
  <si>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</si>
  <si>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</si>
  <si>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</si>
  <si>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</si>
  <si>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</si>
  <si>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</si>
  <si>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</si>
  <si>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</si>
  <si>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</si>
  <si>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</si>
  <si>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</si>
  <si>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</si>
  <si>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</si>
  <si>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</si>
  <si>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</si>
  <si>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</si>
  <si>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</si>
  <si>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</si>
  <si>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</si>
  <si>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</si>
  <si>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</si>
  <si>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</si>
  <si>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</si>
  <si>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</si>
  <si>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</si>
  <si>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</si>
  <si>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</si>
  <si>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</si>
  <si>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</si>
  <si>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</si>
  <si>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</si>
  <si>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</si>
  <si>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</si>
  <si>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</si>
  <si>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</si>
  <si>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</si>
  <si>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</si>
  <si>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</si>
  <si>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</si>
  <si>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</si>
  <si>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</si>
  <si>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</si>
  <si>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</si>
  <si>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</si>
  <si>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</si>
  <si>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</si>
  <si>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</si>
  <si>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</si>
  <si>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</si>
  <si>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</si>
  <si>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</si>
  <si>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</si>
  <si>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</si>
  <si>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</si>
  <si>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</si>
  <si>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</si>
  <si>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</si>
  <si>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</si>
  <si>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</si>
  <si>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</si>
  <si>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</si>
  <si>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</si>
  <si>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</si>
  <si>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</si>
  <si>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</si>
  <si>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</si>
  <si>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</si>
  <si>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</si>
  <si>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</si>
  <si>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</si>
  <si>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</si>
  <si>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</si>
  <si>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</si>
  <si>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</si>
  <si>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</si>
  <si>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</si>
  <si>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</si>
  <si>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</si>
  <si>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</si>
  <si>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</si>
  <si>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</si>
  <si>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</si>
  <si>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</si>
  <si>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</si>
  <si>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</si>
  <si>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</si>
  <si>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</si>
  <si>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</si>
  <si>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</si>
  <si>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</si>
  <si>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</si>
  <si>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</si>
  <si>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</si>
  <si>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</si>
  <si>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</si>
  <si>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</si>
  <si>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</si>
  <si>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</si>
  <si>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</si>
  <si>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</si>
  <si>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</si>
  <si>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</si>
  <si>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</si>
  <si>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</si>
  <si>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</si>
  <si>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</si>
  <si>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</si>
  <si>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</si>
  <si>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</si>
  <si>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</si>
  <si>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</si>
  <si>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</si>
  <si>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</si>
  <si>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</si>
  <si>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</si>
  <si>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</si>
  <si>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</si>
  <si>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</si>
  <si>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</si>
  <si>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</si>
  <si>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</si>
  <si>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</si>
  <si>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</si>
  <si>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</si>
  <si>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</si>
  <si>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</si>
  <si>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</si>
  <si>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</si>
  <si>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</si>
  <si>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</si>
  <si>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</si>
  <si>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</si>
  <si>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</si>
  <si>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</si>
  <si>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</si>
  <si>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</si>
  <si>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</si>
  <si>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</si>
  <si>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</si>
  <si>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</si>
  <si>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</si>
  <si>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</si>
  <si>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</si>
  <si>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</si>
  <si>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</si>
  <si>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</si>
  <si>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</si>
  <si>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</si>
  <si>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</si>
  <si>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</si>
  <si>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</si>
  <si>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</si>
  <si>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</si>
  <si>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</si>
  <si>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</si>
  <si>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</si>
  <si>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</si>
  <si>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</si>
  <si>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</si>
  <si>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</si>
  <si>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</si>
  <si>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</si>
  <si>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</si>
  <si>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</si>
  <si>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</si>
  <si>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</si>
  <si>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</si>
  <si>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</si>
  <si>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</si>
  <si>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</si>
  <si>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</si>
  <si>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</si>
  <si>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</si>
  <si>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</si>
  <si>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</si>
  <si>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</si>
  <si>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</si>
  <si>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</si>
  <si>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</si>
  <si>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</si>
  <si>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</si>
  <si>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</si>
  <si>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</si>
  <si>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</si>
  <si>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</si>
  <si>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</si>
  <si>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</si>
  <si>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</si>
  <si>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</si>
  <si>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</si>
  <si>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</si>
  <si>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</si>
  <si>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</si>
  <si>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</si>
  <si>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</si>
  <si>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</si>
  <si>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</si>
  <si>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</si>
  <si>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</si>
  <si>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</si>
  <si>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</si>
  <si>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</si>
  <si>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</si>
  <si>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</si>
  <si>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</si>
  <si>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</si>
  <si>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</si>
  <si>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</si>
  <si>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</si>
  <si>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</si>
  <si>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</si>
  <si>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</si>
  <si>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</si>
  <si>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</si>
  <si>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</si>
  <si>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</si>
  <si>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</si>
  <si>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</si>
  <si>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</si>
  <si>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</si>
  <si>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</si>
  <si>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</si>
  <si>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</si>
  <si>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</si>
  <si>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</si>
  <si>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</si>
  <si>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</si>
  <si>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</si>
  <si>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</si>
  <si>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</si>
  <si>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</si>
  <si>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</si>
  <si>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</si>
  <si>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</si>
  <si>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</si>
  <si>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</si>
  <si>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</si>
  <si>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</si>
  <si>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</si>
  <si>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</si>
  <si>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</si>
  <si>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</si>
  <si>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</si>
  <si>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</si>
  <si>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</si>
  <si>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</si>
  <si>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</si>
  <si>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</si>
  <si>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</si>
  <si>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</si>
  <si>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</si>
  <si>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</si>
  <si>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</si>
  <si>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</si>
  <si>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</si>
  <si>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</si>
  <si>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</si>
  <si>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</si>
  <si>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</si>
  <si>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</si>
  <si>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</si>
  <si>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</si>
  <si>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</si>
  <si>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</si>
  <si>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</si>
  <si>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</si>
  <si>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</si>
  <si>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</si>
  <si>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</si>
  <si>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</si>
  <si>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</si>
  <si>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</si>
  <si>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</si>
  <si>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</si>
  <si>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</si>
  <si>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</si>
  <si>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</si>
  <si>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</si>
  <si>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</si>
  <si>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</si>
  <si>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</si>
  <si>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</si>
  <si>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</si>
  <si>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</si>
  <si>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</si>
  <si>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</si>
  <si>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</si>
  <si>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</si>
  <si>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</si>
  <si>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</si>
  <si>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</si>
  <si>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</si>
  <si>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</si>
  <si>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</si>
  <si>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</si>
  <si>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</si>
  <si>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</si>
  <si>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</si>
  <si>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</si>
  <si>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</si>
  <si>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</si>
  <si>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</si>
  <si>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</si>
  <si>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</si>
  <si>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</si>
  <si>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</si>
  <si>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</si>
  <si>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</si>
  <si>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</si>
  <si>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</si>
  <si>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</si>
  <si>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</si>
  <si>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</si>
  <si>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</si>
  <si>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</si>
  <si>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</si>
  <si>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</si>
  <si>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</si>
  <si>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</si>
  <si>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</si>
  <si>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</si>
  <si>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</si>
  <si>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</si>
  <si>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</si>
  <si>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</si>
  <si>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</si>
  <si>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</si>
  <si>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</si>
  <si>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</si>
  <si>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</si>
  <si>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</si>
  <si>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</si>
  <si>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</si>
  <si>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</si>
  <si>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</si>
  <si>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</si>
  <si>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</si>
  <si>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</si>
  <si>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</si>
  <si>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</si>
  <si>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</si>
  <si>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</si>
  <si>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</si>
  <si>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</si>
  <si>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</si>
  <si>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</si>
  <si>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</si>
  <si>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</si>
  <si>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</si>
  <si>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</si>
  <si>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</si>
  <si>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</si>
  <si>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</si>
  <si>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</si>
  <si>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</si>
  <si>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</si>
  <si>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</si>
  <si>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</si>
  <si>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</si>
  <si>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</si>
  <si>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</si>
  <si>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</si>
  <si>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</si>
  <si>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</si>
  <si>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</si>
  <si>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</si>
  <si>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</si>
  <si>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</si>
  <si>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</si>
  <si>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</si>
  <si>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</si>
  <si>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</si>
  <si>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</si>
  <si>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</si>
  <si>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</si>
  <si>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</si>
  <si>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</si>
  <si>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</si>
  <si>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</si>
  <si>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</si>
  <si>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</si>
  <si>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</si>
  <si>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</si>
  <si>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</si>
  <si>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</si>
  <si>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</si>
  <si>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</si>
  <si>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</si>
  <si>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</si>
  <si>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</si>
  <si>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</si>
  <si>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</si>
  <si>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</si>
  <si>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</si>
  <si>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</si>
  <si>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</si>
  <si>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</si>
  <si>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</si>
  <si>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</si>
  <si>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</si>
  <si>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</si>
  <si>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</si>
  <si>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</si>
  <si>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</si>
  <si>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</si>
  <si>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</si>
  <si>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</si>
  <si>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</si>
  <si>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</si>
  <si>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</si>
  <si>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</si>
  <si>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</si>
  <si>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</si>
  <si>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</si>
  <si>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</si>
  <si>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</si>
  <si>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</si>
  <si>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</si>
  <si>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</si>
  <si>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</si>
  <si>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</si>
  <si>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</si>
  <si>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</si>
  <si>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</si>
  <si>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</si>
  <si>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</si>
  <si>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</si>
  <si>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</si>
  <si>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</si>
  <si>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</si>
  <si>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</si>
  <si>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</si>
  <si>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</si>
  <si>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</si>
  <si>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</si>
  <si>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</si>
  <si>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</si>
  <si>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</si>
  <si>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</si>
  <si>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</si>
  <si>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</si>
  <si>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</si>
  <si>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</si>
  <si>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</si>
  <si>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</si>
  <si>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</si>
  <si>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</si>
  <si>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</si>
  <si>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</si>
  <si>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</si>
  <si>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</si>
  <si>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</si>
  <si>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</si>
  <si>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</si>
  <si>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</si>
  <si>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</si>
  <si>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</si>
  <si>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</si>
  <si>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</si>
  <si>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</si>
  <si>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</si>
  <si>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</si>
  <si>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</si>
  <si>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</si>
  <si>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</si>
  <si>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</si>
  <si>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</si>
  <si>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</si>
  <si>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</si>
  <si>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</si>
  <si>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</si>
  <si>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</si>
  <si>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</si>
  <si>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</si>
  <si>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</si>
  <si>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</si>
  <si>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</si>
  <si>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</si>
  <si>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</si>
  <si>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</si>
  <si>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</si>
  <si>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</si>
  <si>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</si>
  <si>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</si>
  <si>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</si>
  <si>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</si>
  <si>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</si>
  <si>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</si>
  <si>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</si>
  <si>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</si>
  <si>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</si>
  <si>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</si>
  <si>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</si>
  <si>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</si>
  <si>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</si>
  <si>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</si>
  <si>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</si>
  <si>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</si>
  <si>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</si>
  <si>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</si>
  <si>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</si>
  <si>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</si>
  <si>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</si>
  <si>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</si>
  <si>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</si>
  <si>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</si>
  <si>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</si>
  <si>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</si>
  <si>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</si>
  <si>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</si>
  <si>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</si>
  <si>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</si>
  <si>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</si>
  <si>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</si>
  <si>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</si>
  <si>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</si>
  <si>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</si>
  <si>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</si>
  <si>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</si>
  <si>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</si>
  <si>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</si>
  <si>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</si>
  <si>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</si>
  <si>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</si>
  <si>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</si>
  <si>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</si>
  <si>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</si>
  <si>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</si>
  <si>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</si>
  <si>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</si>
  <si>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</si>
  <si>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</si>
  <si>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</si>
  <si>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</si>
  <si>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</si>
  <si>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</si>
  <si>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</si>
  <si>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</si>
  <si>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</si>
  <si>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</si>
  <si>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</si>
  <si>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</si>
  <si>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</si>
  <si>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</si>
  <si>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</si>
  <si>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</si>
  <si>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</si>
  <si>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</si>
  <si>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</si>
  <si>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</si>
  <si>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</si>
  <si>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</si>
  <si>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</si>
  <si>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</si>
  <si>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</si>
  <si>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</si>
  <si>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</si>
  <si>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</si>
  <si>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</si>
  <si>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</si>
  <si>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</si>
  <si>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</si>
  <si>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</si>
  <si>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</si>
  <si>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</si>
  <si>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</si>
  <si>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</si>
  <si>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</si>
  <si>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</si>
  <si>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</si>
  <si>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</si>
  <si>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</si>
  <si>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</si>
  <si>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</si>
  <si>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</si>
  <si>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</si>
  <si>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</si>
  <si>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</si>
  <si>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</si>
  <si>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</si>
  <si>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</si>
  <si>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</si>
  <si>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</si>
  <si>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</si>
  <si>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</si>
  <si>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</si>
  <si>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</si>
  <si>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</si>
  <si>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</si>
  <si>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</si>
  <si>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</si>
  <si>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</si>
  <si>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</si>
  <si>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</si>
  <si>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</si>
  <si>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</si>
  <si>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</si>
  <si>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</si>
  <si>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</si>
  <si>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</si>
  <si>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</si>
  <si>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</si>
  <si>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</si>
  <si>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</si>
  <si>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</si>
  <si>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</si>
  <si>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</si>
  <si>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</si>
  <si>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</si>
  <si>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</si>
  <si>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</si>
  <si>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</si>
  <si>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</si>
  <si>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</si>
  <si>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</si>
  <si>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</si>
  <si>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</si>
  <si>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</si>
  <si>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</si>
  <si>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</si>
  <si>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</si>
  <si>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</si>
  <si>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</si>
  <si>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</si>
  <si>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</si>
  <si>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</si>
  <si>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</si>
  <si>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</si>
  <si>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</si>
  <si>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</si>
  <si>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</si>
  <si>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</si>
  <si>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</si>
  <si>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</si>
  <si>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</si>
  <si>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</si>
  <si>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</si>
  <si>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</si>
  <si>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</si>
  <si>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</si>
  <si>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</si>
  <si>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</si>
  <si>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</si>
  <si>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</si>
  <si>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</si>
  <si>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</si>
  <si>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</si>
  <si>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</si>
  <si>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</si>
  <si>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</si>
  <si>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</si>
  <si>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</si>
  <si>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</si>
  <si>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</si>
  <si>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</si>
  <si>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</si>
  <si>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</si>
  <si>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</si>
  <si>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</si>
  <si>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</si>
  <si>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</si>
  <si>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</si>
  <si>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</si>
  <si>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</si>
  <si>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</si>
  <si>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</si>
  <si>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</si>
  <si>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</si>
  <si>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</si>
  <si>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</si>
  <si>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</si>
  <si>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</si>
  <si>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</si>
  <si>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</si>
  <si>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</si>
  <si>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</si>
  <si>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</si>
  <si>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</si>
  <si>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</si>
  <si>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</si>
  <si>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</si>
  <si>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</si>
  <si>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</si>
  <si>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</si>
  <si>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</si>
  <si>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</si>
  <si>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</si>
  <si>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</si>
  <si>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</si>
  <si>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</si>
  <si>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</si>
  <si>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</si>
  <si>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</si>
  <si>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</si>
  <si>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</si>
  <si>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</si>
  <si>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</si>
  <si>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</si>
  <si>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</si>
  <si>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</si>
  <si>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</si>
  <si>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</si>
  <si>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</si>
  <si>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</si>
  <si>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</si>
  <si>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</si>
  <si>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</si>
  <si>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</si>
  <si>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</si>
  <si>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</si>
  <si>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</si>
  <si>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</si>
  <si>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</si>
  <si>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</si>
  <si>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</si>
  <si>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</si>
  <si>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</si>
  <si>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</si>
  <si>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</si>
  <si>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</si>
  <si>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</si>
  <si>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</si>
  <si>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</si>
  <si>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</si>
  <si>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</si>
  <si>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</si>
  <si>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</si>
  <si>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</si>
  <si>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</si>
  <si>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</si>
  <si>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</si>
  <si>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</si>
  <si>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</si>
  <si>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</si>
  <si>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</si>
  <si>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</si>
  <si>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</si>
  <si>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</si>
  <si>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</si>
  <si>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</si>
  <si>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</si>
  <si>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</si>
  <si>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</si>
  <si>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</si>
  <si>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</si>
  <si>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</si>
  <si>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</si>
  <si>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</si>
  <si>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</si>
  <si>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</si>
  <si>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</si>
  <si>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</si>
  <si>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</si>
  <si>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</si>
  <si>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</si>
  <si>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</si>
  <si>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</si>
  <si>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</si>
  <si>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</si>
  <si>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</si>
  <si>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</si>
  <si>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</si>
  <si>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</si>
  <si>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</si>
  <si>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</si>
  <si>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</si>
  <si>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</si>
  <si>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</si>
  <si>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</si>
  <si>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</si>
  <si>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</si>
  <si>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</si>
  <si>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</si>
  <si>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</si>
  <si>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</si>
  <si>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</si>
  <si>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</si>
  <si>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</si>
  <si>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</si>
  <si>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</si>
  <si>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</si>
  <si>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</si>
  <si>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</si>
  <si>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</si>
  <si>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</si>
  <si>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</si>
  <si>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</si>
  <si>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</si>
  <si>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</si>
  <si>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</si>
  <si>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</si>
  <si>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</si>
  <si>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</si>
  <si>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</si>
  <si>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</si>
  <si>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</si>
  <si>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</si>
  <si>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</si>
  <si>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</si>
  <si>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</si>
  <si>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</si>
  <si>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</si>
  <si>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</si>
  <si>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</si>
  <si>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</si>
  <si>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</si>
  <si>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</si>
  <si>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</si>
  <si>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</si>
  <si>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</si>
  <si>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</si>
  <si>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</si>
  <si>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</si>
  <si>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</si>
  <si>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</si>
  <si>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</si>
  <si>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</si>
  <si>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</si>
  <si>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</si>
  <si>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</si>
  <si>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</si>
  <si>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</si>
  <si>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</si>
  <si>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</si>
  <si>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</si>
  <si>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</si>
  <si>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</si>
  <si>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</si>
  <si>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</si>
  <si>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</si>
  <si>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</si>
  <si>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</si>
  <si>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</si>
  <si>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</si>
  <si>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</si>
  <si>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</si>
  <si>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</si>
  <si>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</si>
  <si>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</si>
  <si>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</si>
  <si>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</si>
  <si>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</si>
  <si>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</si>
  <si>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</si>
  <si>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</si>
  <si>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</si>
  <si>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</si>
  <si>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</si>
  <si>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</si>
  <si>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</si>
  <si>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</si>
  <si>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</si>
  <si>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</si>
  <si>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</si>
  <si>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</si>
  <si>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</si>
  <si>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</si>
  <si>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</si>
  <si>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</si>
  <si>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</si>
  <si>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</si>
  <si>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</si>
  <si>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</si>
  <si>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</si>
  <si>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</si>
  <si>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</si>
  <si>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</si>
  <si>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</si>
  <si>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</si>
  <si>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</si>
  <si>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</si>
  <si>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</si>
  <si>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</si>
  <si>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</si>
  <si>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</si>
  <si>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</si>
  <si>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</si>
  <si>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</si>
  <si>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</si>
  <si>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</si>
  <si>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</si>
  <si>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</si>
  <si>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</si>
  <si>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</si>
  <si>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</si>
  <si>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</si>
  <si>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</si>
  <si>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</si>
  <si>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</si>
  <si>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</si>
  <si>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</si>
  <si>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</si>
  <si>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</si>
  <si>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</si>
  <si>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</si>
  <si>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</si>
  <si>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</si>
  <si>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</si>
  <si>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</si>
  <si>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</si>
  <si>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</si>
  <si>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</si>
  <si>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</si>
  <si>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</si>
  <si>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</si>
  <si>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</si>
  <si>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</si>
  <si>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</si>
  <si>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</si>
  <si>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</si>
  <si>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</si>
  <si>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</si>
  <si>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</si>
  <si>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</si>
  <si>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</si>
  <si>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</si>
  <si>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</si>
  <si>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</si>
  <si>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</si>
  <si>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</si>
  <si>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</si>
  <si>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</si>
  <si>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</si>
  <si>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</si>
  <si>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</si>
  <si>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</si>
  <si>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</si>
  <si>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</si>
  <si>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</si>
  <si>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</si>
  <si>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</si>
  <si>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</si>
  <si>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</si>
  <si>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</si>
  <si>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</si>
  <si>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</si>
  <si>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</si>
  <si>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</si>
  <si>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</si>
  <si>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</si>
  <si>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</si>
  <si>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</si>
  <si>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</si>
  <si>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</si>
  <si>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</si>
  <si>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</si>
  <si>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</si>
  <si>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</si>
  <si>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</si>
  <si>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</si>
  <si>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</si>
  <si>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</si>
  <si>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</si>
  <si>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</si>
  <si>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</si>
  <si>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</si>
  <si>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</si>
  <si>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</si>
  <si>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</si>
  <si>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</si>
  <si>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</si>
  <si>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</si>
  <si>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</si>
  <si>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</si>
  <si>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</si>
  <si>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</si>
  <si>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</si>
  <si>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</si>
  <si>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</si>
  <si>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</si>
  <si>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</si>
  <si>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</si>
  <si>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</si>
  <si>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</si>
  <si>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</si>
  <si>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</si>
  <si>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</si>
  <si>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</si>
  <si>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</si>
  <si>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</si>
  <si>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</si>
  <si>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</si>
  <si>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</si>
  <si>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</si>
  <si>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</si>
  <si>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</si>
  <si>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</si>
  <si>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</si>
  <si>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</si>
  <si>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</si>
  <si>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</si>
  <si>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</si>
  <si>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</si>
  <si>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</si>
  <si>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</si>
  <si>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</si>
  <si>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</si>
  <si>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</si>
  <si>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</si>
  <si>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</si>
  <si>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</si>
  <si>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</si>
  <si>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</si>
  <si>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</si>
  <si>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</si>
  <si>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</si>
  <si>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</si>
  <si>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</si>
  <si>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</si>
  <si>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</si>
  <si>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</si>
  <si>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</si>
  <si>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</si>
  <si>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</si>
  <si>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</si>
  <si>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</si>
  <si>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</si>
  <si>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</si>
  <si>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</si>
  <si>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</si>
  <si>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</si>
  <si>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</si>
  <si>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</si>
  <si>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</si>
  <si>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</si>
  <si>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</si>
  <si>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</si>
  <si>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</si>
  <si>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</si>
  <si>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</si>
  <si>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</si>
  <si>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</si>
  <si>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</si>
  <si>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</si>
  <si>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</si>
  <si>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</si>
  <si>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</si>
  <si>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</si>
  <si>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</si>
  <si>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</si>
  <si>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</si>
  <si>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</si>
  <si>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</si>
  <si>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</si>
  <si>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</si>
  <si>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</si>
  <si>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</si>
  <si>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</si>
  <si>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</si>
  <si>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</si>
  <si>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</si>
  <si>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</si>
  <si>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</si>
  <si>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</si>
  <si>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</si>
  <si>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</si>
  <si>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</si>
  <si>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</si>
  <si>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</si>
  <si>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</si>
  <si>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</si>
  <si>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</si>
  <si>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</si>
  <si>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</si>
  <si>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</si>
  <si>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</si>
  <si>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</si>
  <si>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</si>
  <si>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</si>
  <si>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</si>
  <si>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</si>
  <si>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</si>
  <si>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</si>
  <si>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</si>
  <si>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</si>
  <si>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</si>
  <si>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</si>
  <si>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</si>
  <si>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</si>
  <si>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</si>
  <si>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</si>
  <si>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</si>
  <si>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</si>
  <si>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</si>
  <si>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</si>
  <si>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</si>
  <si>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</si>
  <si>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</si>
  <si>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</si>
  <si>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</si>
  <si>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</si>
  <si>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</si>
  <si>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</si>
  <si>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</si>
  <si>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</si>
  <si>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</si>
  <si>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</si>
  <si>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</si>
  <si>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</si>
  <si>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</si>
  <si>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</si>
  <si>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</si>
  <si>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</si>
  <si>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</si>
  <si>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</si>
  <si>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</si>
  <si>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</si>
  <si>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</si>
  <si>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</si>
  <si>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</si>
  <si>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</si>
  <si>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</si>
  <si>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</si>
  <si>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</si>
  <si>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</si>
  <si>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</si>
  <si>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</si>
  <si>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</si>
  <si>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</si>
  <si>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</si>
  <si>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</si>
  <si>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</si>
  <si>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</si>
  <si>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</si>
  <si>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</si>
  <si>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</si>
  <si>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</si>
  <si>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</si>
  <si>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</si>
  <si>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</si>
  <si>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</si>
  <si>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</si>
  <si>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</si>
  <si>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</si>
  <si>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</si>
  <si>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</si>
  <si>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</si>
  <si>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</si>
  <si>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</si>
  <si>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</si>
  <si>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</si>
  <si>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</si>
  <si>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</si>
  <si>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</si>
  <si>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</si>
  <si>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</si>
  <si>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</si>
  <si>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</si>
  <si>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</si>
  <si>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</si>
  <si>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</si>
  <si>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</si>
  <si>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</si>
  <si>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</si>
  <si>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</si>
  <si>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</si>
  <si>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</si>
  <si>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</si>
  <si>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</si>
  <si>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</si>
  <si>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</si>
  <si>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</si>
  <si>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</si>
  <si>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</si>
  <si>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</si>
  <si>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</si>
  <si>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</si>
  <si>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</si>
  <si>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</si>
  <si>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</si>
  <si>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</si>
  <si>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</si>
  <si>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</si>
  <si>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</si>
  <si>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</si>
  <si>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</si>
  <si>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</si>
  <si>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</si>
  <si>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</si>
  <si>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</si>
  <si>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</si>
  <si>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</si>
  <si>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</si>
  <si>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</si>
  <si>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</si>
  <si>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</si>
  <si>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</si>
  <si>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</si>
  <si>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</si>
  <si>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</si>
  <si>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</si>
  <si>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</si>
  <si>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</si>
  <si>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</si>
  <si>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</si>
  <si>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</si>
  <si>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</si>
  <si>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</si>
  <si>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</si>
  <si>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</si>
  <si>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</si>
  <si>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</si>
  <si>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</si>
  <si>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</si>
  <si>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</si>
  <si>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</si>
  <si>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</si>
  <si>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</si>
  <si>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</si>
  <si>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</si>
  <si>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</si>
  <si>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</si>
  <si>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</si>
  <si>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</si>
  <si>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</si>
  <si>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</si>
  <si>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</si>
  <si>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</si>
  <si>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</si>
  <si>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</si>
  <si>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</si>
  <si>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</si>
  <si>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</si>
  <si>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</si>
  <si>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</si>
  <si>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</si>
  <si>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</si>
  <si>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</si>
  <si>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</si>
  <si>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</si>
  <si>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</si>
  <si>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</si>
  <si>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</si>
  <si>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</si>
  <si>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</si>
  <si>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</si>
  <si>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</si>
  <si>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</si>
  <si>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</si>
  <si>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</si>
  <si>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</si>
  <si>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</si>
  <si>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</si>
  <si>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</si>
  <si>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</si>
  <si>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</si>
  <si>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</si>
  <si>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</si>
  <si>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</si>
  <si>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</si>
  <si>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</si>
  <si>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</si>
  <si>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</si>
  <si>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</si>
  <si>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</si>
  <si>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</si>
  <si>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</si>
  <si>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</si>
  <si>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</si>
  <si>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</si>
  <si>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</si>
  <si>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</si>
  <si>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</si>
  <si>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</si>
  <si>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</si>
  <si>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</si>
  <si>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</si>
  <si>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</si>
  <si>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</si>
  <si>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</si>
  <si>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</si>
  <si>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</si>
  <si>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</si>
  <si>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</si>
  <si>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</si>
  <si>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</si>
  <si>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</si>
  <si>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</si>
  <si>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</si>
  <si>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</si>
  <si>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</si>
  <si>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</si>
  <si>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</si>
  <si>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</si>
  <si>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</si>
  <si>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</si>
  <si>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</si>
  <si>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</si>
  <si>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</si>
  <si>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</si>
  <si>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</si>
  <si>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</si>
  <si>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</si>
  <si>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</si>
  <si>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</si>
  <si>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</si>
  <si>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</si>
  <si>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</si>
  <si>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</si>
  <si>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</si>
  <si>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</si>
  <si>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</si>
  <si>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</si>
  <si>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</si>
  <si>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</si>
  <si>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</si>
  <si>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</si>
  <si>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</si>
  <si>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</si>
  <si>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</si>
  <si>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</si>
  <si>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</si>
  <si>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</si>
  <si>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</si>
  <si>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</si>
  <si>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</si>
  <si>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</si>
  <si>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</si>
  <si>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</si>
  <si>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</si>
  <si>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</si>
  <si>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</si>
  <si>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</si>
  <si>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</si>
  <si>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</si>
  <si>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</si>
  <si>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</si>
  <si>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</si>
  <si>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</si>
  <si>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</si>
  <si>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</si>
  <si>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</si>
  <si>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</si>
  <si>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</si>
  <si>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</si>
  <si>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</si>
  <si>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</si>
  <si>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</si>
  <si>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</si>
  <si>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</si>
  <si>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</si>
  <si>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</si>
  <si>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</si>
  <si>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</si>
  <si>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</si>
  <si>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</si>
  <si>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</si>
  <si>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</si>
  <si>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</si>
  <si>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</si>
  <si>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</si>
  <si>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</si>
  <si>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</si>
  <si>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</si>
  <si>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</si>
  <si>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</si>
  <si>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</si>
  <si>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</si>
  <si>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</si>
  <si>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</si>
  <si>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</si>
  <si>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</si>
  <si>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</si>
  <si>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</si>
  <si>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</si>
  <si>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</si>
  <si>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</si>
  <si>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</si>
  <si>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</si>
  <si>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10min</t>
  </si>
  <si>
    <t>PCM-20251115-00001878</t>
  </si>
  <si>
    <t>Critical</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</si>
  <si>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</si>
  <si>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</si>
  <si>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</si>
  <si>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</si>
  <si>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</si>
  <si>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</si>
  <si>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</si>
  <si>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</si>
  <si>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</si>
  <si>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</si>
  <si>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</si>
  <si>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</si>
  <si>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</si>
  <si>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</si>
  <si>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</si>
  <si>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</si>
  <si>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</si>
  <si>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</si>
  <si>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</si>
  <si>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</si>
  <si>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</si>
  <si>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</si>
  <si>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</si>
  <si>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</si>
  <si>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</si>
  <si>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</si>
  <si>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</si>
  <si>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</si>
  <si>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</si>
  <si>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</si>
  <si>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</si>
  <si>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</si>
  <si>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</si>
  <si>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</si>
  <si>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</si>
  <si>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</si>
  <si>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</si>
  <si>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</si>
  <si>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</si>
  <si>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</si>
  <si>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</si>
  <si>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</si>
  <si>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</si>
  <si>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</si>
  <si>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</si>
  <si>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</si>
  <si>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</si>
  <si>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</si>
  <si>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</si>
  <si>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</si>
  <si>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</si>
  <si>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</si>
  <si>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</si>
  <si>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</si>
  <si>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</si>
  <si>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</si>
  <si>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</si>
  <si>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</si>
  <si>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</si>
  <si>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</si>
  <si>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</si>
  <si>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</si>
  <si>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</si>
  <si>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</si>
  <si>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</si>
  <si>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</si>
  <si>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</si>
  <si>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</si>
  <si>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</si>
  <si>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</si>
  <si>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</si>
  <si>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</si>
  <si>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</si>
  <si>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</si>
  <si>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</si>
  <si>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</si>
  <si>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</si>
  <si>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</si>
  <si>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</si>
  <si>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</si>
  <si>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</si>
  <si>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</si>
  <si>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</si>
  <si>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</si>
  <si>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</si>
  <si>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PCM-20251115-00001999</t>
  </si>
  <si>
    <t xml:space="preserve">2025-11-15 15:42:36
</t>
  </si>
  <si>
    <t xml:space="preserve">30 KM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</si>
  <si>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</si>
  <si>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</si>
  <si>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</si>
  <si>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</si>
  <si>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</si>
  <si>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</si>
  <si>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</si>
  <si>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</si>
  <si>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EM team on the way need 40 Min</t>
  </si>
  <si>
    <t>PCM-20251115-00002002</t>
  </si>
  <si>
    <t>EM team on the way need 60 Min</t>
  </si>
  <si>
    <t>PCM-20251115-00002022</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</si>
  <si>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</si>
  <si>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</si>
  <si>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</si>
  <si>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</si>
  <si>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</si>
  <si>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</si>
  <si>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</si>
  <si>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</si>
  <si>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</si>
  <si>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</si>
  <si>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</si>
  <si>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No power and no access to connect PG</t>
  </si>
  <si>
    <t>PCM-20251115-00002001</t>
  </si>
  <si>
    <t xml:space="preserve">EM team at site </t>
  </si>
  <si>
    <t>PCM-20251115-00001819</t>
  </si>
  <si>
    <t>will check after MHL0123 // Team at site rectifier have short circuit team working on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</si>
</sst>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33" fillId="0" borderId="0" xfId="0" applyFont="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 totalsRowShown="0" headerRowDxfId="174" dataDxfId="173" headerRowBorderDxfId="171" tableBorderDxfId="172" totalsRowBorderDxfId="170">
  <autoFilter ref="A1:L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7" dataDxfId="156" headerRowBorderDxfId="154" tableBorderDxfId="155" totalsRowBorderDxfId="153">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3" totalsRowShown="0" headerRowDxfId="15" dataDxfId="14" headerRowBorderDxfId="12" tableBorderDxfId="13">
  <autoFilter ref="A1:L1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313.73635532407206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0" ca="1" si="0">IFERROR(NOW()-F3,"")</f>
        <v>45976.684781249998</v>
      </c>
      <c r="H3" s="111">
        <v>45976.421377314815</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4</v>
      </c>
      <c r="D4" s="109" t="s">
        <v>13874</v>
      </c>
      <c r="E4" s="110" t="s">
        <v>39026</v>
      </c>
      <c r="F4" s="111">
        <v>45976.615057870367</v>
      </c>
      <c r="G4" s="112">
        <f t="shared" ca="1" si="0"/>
        <v>6.9723379630886484E-2</v>
      </c>
      <c r="H4" s="111">
        <v>45976.608738425923</v>
      </c>
      <c r="I4" s="109" t="str">
        <f>IFERROR(VLOOKUP(D4,DB!A:F,6,0),"")</f>
        <v>SCECO</v>
      </c>
      <c r="J4" s="109" t="str">
        <f>IFERROR(VLOOKUP(D4,DB!A:G,7,0),"")</f>
        <v>Vandalized</v>
      </c>
      <c r="K4" s="113" t="s">
        <v>39027</v>
      </c>
      <c r="L4" s="114" t="str">
        <f>IFERROR(VLOOKUP(D4,DB!A:I,9,0),"")</f>
        <v>Latis</v>
      </c>
    </row>
    <row r="5" spans="1:15" ht="15" customHeight="1">
      <c r="A5" s="108"/>
      <c r="B5" s="109" t="str">
        <f>IFERROR(VLOOKUP(D5,DB!A:K,11,0),"")</f>
        <v/>
      </c>
      <c r="C5" s="109"/>
      <c r="D5" s="109"/>
      <c r="E5" s="110"/>
      <c r="F5" s="111"/>
      <c r="G5" s="112">
        <f t="shared" ca="1" si="0"/>
        <v>45976.684781249998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45976.684781249998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45976.684781249998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45976.684781249998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45976.684781249998</v>
      </c>
      <c r="H9" s="111"/>
      <c r="I9" s="109" t="str">
        <f>IFERROR(VLOOKUP(D9,DB!A:F,6,0),"")</f>
        <v/>
      </c>
      <c r="J9" s="109" t="str">
        <f>IFERROR(VLOOKUP(D9,DB!A:G,7,0),"")</f>
        <v/>
      </c>
      <c r="K9" s="113"/>
      <c r="L9" s="114" t="str">
        <f>IFERROR(VLOOKUP(D9,DB!A:I,9,0),"")</f>
        <v/>
      </c>
    </row>
    <row r="10" spans="1:15" ht="15" customHeight="1">
      <c r="A10" s="117"/>
      <c r="B10" s="118" t="str">
        <f>IFERROR(VLOOKUP(D10,DB!A:K,11,0),"")</f>
        <v/>
      </c>
      <c r="C10" s="118"/>
      <c r="D10" s="118"/>
      <c r="E10" s="119"/>
      <c r="F10" s="120"/>
      <c r="G10" s="121">
        <f t="shared" ca="1" si="0"/>
        <v>45976.684781249998</v>
      </c>
      <c r="H10" s="120"/>
      <c r="I10" s="118" t="str">
        <f>IFERROR(VLOOKUP(D10,DB!A:F,6,0),"")</f>
        <v/>
      </c>
      <c r="J10" s="118" t="str">
        <f>IFERROR(VLOOKUP(D10,DB!A:G,7,0),"")</f>
        <v/>
      </c>
      <c r="K10" s="122"/>
      <c r="L10" s="123" t="str">
        <f>IFERROR(VLOOKUP(D10,DB!A:I,9,0),"")</f>
        <v/>
      </c>
    </row>
    <row r="11" spans="1:15" ht="15" customHeight="1">
      <c r="A11" s="150"/>
      <c r="B11" s="151" t="str">
        <f>IFERROR(VLOOKUP(D11,DB!A:K,11,0),"")</f>
        <v/>
      </c>
      <c r="C11" s="151"/>
      <c r="D11" s="151"/>
      <c r="E11" s="152"/>
      <c r="F11" s="149"/>
      <c r="G11" s="153">
        <f ca="1">IFERROR(NOW()-F11,"")</f>
        <v>45976.684781249998</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45976.684781249998</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45976.684781249998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45976.684781249998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45976.684781249998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45976.684781249998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45976.684781249998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45976.684781249998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45976.684781249998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45976.684781249998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45976.684781249998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45976.684781249998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45976.684781249998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45976.684781249998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45976.684781249998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45976.684781249998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45976.684781249998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45976.684781249998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45976.684781249998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45976.684781249998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45976.684781249998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45976.684781249998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45976.684781249998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45976.684781249998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45976.684781249998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45976.684781249998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45976.684781249998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45976.684781249998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45976.684781249998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45976.684781249998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45976.684781249998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45976.684781249998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45976.684781249998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45976.684781249998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45976.684781249998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45976.684781249998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45976.684781249998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45976.684781249998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45976.684781249998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45976.684781249998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45976.684781249998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45976.684781249998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45976.684781249998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45976.684781249998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45976.684781249998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45976.684781249998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45976.684781249998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45976.684781249998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45976.684781249998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45976.684781249998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45976.684781249998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45976.684781249998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45976.684781249998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45976.684781249998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45976.684781249998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45976.684781249998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45976.684781249998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45976.684781249998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45976.684781249998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45976.684781249998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45976.684781249998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45976.684781249998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45976.684781249998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45976.684781249998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45976.684781249998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45976.684781249998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45976.684781249998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45976.684781249998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45976.684781249998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45976.684781249998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45976.684781249998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45976.684781249998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45976.684781249998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45976.684781249998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45976.684781249998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45976.684781249998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45976.684781249998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45976.684781249998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45976.684781249998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45976.684781249998</v>
      </c>
      <c r="H90" s="149"/>
      <c r="I90" s="151" t="str">
        <f>IFERROR(VLOOKUP(D90,DB!A:F,6,0),"")</f>
        <v/>
      </c>
      <c r="J90" s="151" t="str">
        <f>IFERROR(VLOOKUP(D90,DB!A:G,7,0),"")</f>
        <v/>
      </c>
      <c r="K90" s="154"/>
      <c r="L90" s="155" t="str">
        <f>IFERROR(VLOOKUP(D90,DB!A:I,9,0),"")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39026</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151.68494328703673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6">
        <v>45976.436342592591</v>
      </c>
      <c r="G4" s="105">
        <f ca="1">IFERROR(NOW()-F4,"-")</f>
        <v>0.24843865740695037</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39112</v>
      </c>
      <c r="B5" s="18" t="str">
        <f>IFERROR(VLOOKUP(D5,DB!A:K,11,0),"")</f>
        <v>R2</v>
      </c>
      <c r="C5" s="18">
        <v>2</v>
      </c>
      <c r="D5" s="18" t="s">
        <v>11945</v>
      </c>
      <c r="E5" s="103" t="s">
        <v>39026</v>
      </c>
      <c r="F5" s="104">
        <v>45976.661874999998</v>
      </c>
      <c r="G5" s="105">
        <f ca="1">IFERROR(NOW()-F5,"-")</f>
        <v>2.2906250000232831E-2</v>
      </c>
      <c r="H5" s="156" t="s">
        <v>39113</v>
      </c>
      <c r="I5" s="18" t="str">
        <f>IFERROR(VLOOKUP(D5,DB!A:F,6,0),"")</f>
        <v>SCECO</v>
      </c>
      <c r="J5" s="18" t="str">
        <f>IFERROR(VLOOKUP(D5,DB!A:G,7,0),"")</f>
        <v>Vandalized</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45976.684781249998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45976.684781249998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45976.684781249998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45976.684781249998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45976.684781249998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45976.684781249998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45976.684781249998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45976.684781249998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45976.684781249998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45976.684781249998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45976.684781249998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45976.684781249998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45976.684781249998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45976.684781249998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45976.684781249998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45976.684781249998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45976.684781249998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45976.684781249998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45976.684781249998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45976.684781249998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45976.684781249998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45976.684781249998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45976.684781249998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27"/>
      <c r="B29" s="128" t="str">
        <f>IFERROR(VLOOKUP(D29,DB!A:K,11,0),"")</f>
        <v/>
      </c>
      <c r="C29" s="128"/>
      <c r="D29" s="128"/>
      <c r="E29" s="129"/>
      <c r="F29" s="130"/>
      <c r="G29" s="131">
        <f ca="1">IFERROR(NOW()-F29,"-")</f>
        <v>45976.684781249998</v>
      </c>
      <c r="H29" s="130"/>
      <c r="I29" s="128" t="str">
        <f>IFERROR(VLOOKUP(D29,DB!A:F,6,0),"")</f>
        <v/>
      </c>
      <c r="J29" s="128" t="str">
        <f>IFERROR(VLOOKUP(D29,DB!A:G,7,0),"")</f>
        <v/>
      </c>
      <c r="K29" s="132"/>
      <c r="L29" s="128" t="str">
        <f>IFERROR(VLOOKUP(D29,DB!A:I,9,0),"")</f>
        <v/>
      </c>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28"/>
      <c r="BX29" s="128"/>
      <c r="BY29" s="128"/>
      <c r="BZ29" s="128"/>
      <c r="CA29" s="128"/>
      <c r="CB29" s="128"/>
      <c r="CC29" s="128"/>
      <c r="CD29" s="128"/>
      <c r="CE29" s="128"/>
      <c r="CF29" s="128"/>
      <c r="CG29" s="128"/>
      <c r="CH29" s="128"/>
      <c r="CI29" s="128"/>
      <c r="CJ29" s="133"/>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45976.684781249998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45976.684781249998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45976.684781249998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45976.684781249998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45976.684781249998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45976.684781249998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45976.684781249998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45976.684781249998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45976.684781249998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45976.684781249998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45976.684781249998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45976.684781249998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45976.684781249998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45976.684781249998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45976.684781249998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45976.684781249998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45976.684781249998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45976.684781249998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45976.684781249998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45976.684781249998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45976.684781249998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45976.684781249998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45976.684781249998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45976.684781249998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45976.684781249998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45976.684781249998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45976.684781249998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45976.684781249998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45976.684781249998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45976.684781249998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45976.684781249998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45976.684781249998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45976.684781249998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45976.684781249998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45976.684781249998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45976.684781249998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45976.684781249998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45976.684781249998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45976.684781249998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45976.684781249998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45976.684781249998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45976.684781249998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45976.684781249998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45976.684781249998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45976.684781249998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45976.684781249998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45976.684781249998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45976.684781249998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45976.684781249998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45976.684781249998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45976.684781249998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45976.684781249998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45976.684781249998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45976.684781249998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45976.684781249998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45976.684781249998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45976.684781249998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45976.684781249998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45976.684781249998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45976.684781249998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45976.684781249998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45976.684781249998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45976.684781249998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45976.684781249998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45976.684781249998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45976.684781249998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45976.684781249998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45976.684781249998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45976.684781249998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45976.684781249998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45976.684781249998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45976.684781249998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45976.684781249998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45976.684781249998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45976.684781249998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45976.684781249998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45976.684781249998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45976.684781249998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45976.684781249998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45976.684781249998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45976.684781249998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45976.684781249998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45976.684781249998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45976.684781249998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45976.684781249998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45976.684781249998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45976.684781249998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45976.684781249998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45976.684781249998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45976.684781249998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45976.684781249998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45976.684781249998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45976.684781249998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45976.684781249998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45976.684781249998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45976.684781249998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45976.684781249998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45976.684781249998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45976.684781249998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45976.684781249998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45976.684781249998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45976.684781249998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45976.684781249998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45976.684781249998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45976.684781249998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45976.684781249998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45976.684781249998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45976.684781249998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45976.684781249998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45976.684781249998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45976.684781249998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45976.684781249998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45976.684781249998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45976.684781249998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45976.684781249998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45976.684781249998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45976.684781249998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45976.684781249998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45976.684781249998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45976.684781249998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45976.684781249998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45976.684781249998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45976.684781249998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45976.684781249998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45976.684781249998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45976.684781249998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45976.684781249998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45976.684781249998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45976.684781249998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45976.684781249998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45976.684781249998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45976.684781249998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45976.684781249998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45976.684781249998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45976.684781249998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45976.684781249998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45976.684781249998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45976.684781249998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45976.684781249998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45976.684781249998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45976.684781249998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45976.684781249998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45976.684781249998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45976.684781249998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45976.684781249998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45976.684781249998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45976.684781249998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45976.684781249998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45976.684781249998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45976.684781249998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45976.684781249998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45976.684781249998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45976.684781249998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45976.684781249998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45976.684781249998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45976.684781249998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45976.684781249998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45976.684781249998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45976.684781249998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45976.684781249998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45976.684781249998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45976.684781249998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45976.684781249998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45976.684781249998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45976.684781249998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45976.684781249998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45976.684781249998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45976.684781249998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45976.684781249998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45976.684781249998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45976.684781249998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45976.684781249998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45976.684781249998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45976.684781249998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45976.684781249998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45976.684781249998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45976.684781249998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45976.684781249998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45976.684781249998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45976.684781249998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45976.684781249998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45976.684781249998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45976.684781249998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45976.684781249998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45976.684781249998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45976.684781249998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45976.684781249998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45976.684781249998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45976.684781249998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45976.684781249998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45976.684781249998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45976.684781249998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45976.684781249998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45976.684781249998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45976.684781249998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45976.684781249998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45976.684781249998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45976.684781249998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45976.684781249998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45976.684781249998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45976.684781249998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45976.684781249998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45976.684781249998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45976.684781249998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45976.684781249998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45976.684781249998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45976.684781249998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45976.684781249998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45976.684781249998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45976.684781249998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45976.684781249998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45976.684781249998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45976.684781249998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45976.684781249998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45976.684781249998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45976.684781249998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45976.684781249998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45976.684781249998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45976.684781249998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45976.684781249998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45976.684781249998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45976.684781249998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45976.684781249998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45976.684781249998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45976.684781249998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45976.684781249998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45976.684781249998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45976.684781249998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45976.684781249998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45976.684781249998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45976.684781249998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45976.684781249998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45976.684781249998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45976.684781249998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45976.684781249998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45976.684781249998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45976.684781249998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45976.684781249998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45976.684781249998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45976.684781249998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45976.684781249998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45976.684781249998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45976.684781249998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45976.684781249998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45976.684781249998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45976.684781249998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45976.684781249998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45976.684781249998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45976.684781249998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45976.684781249998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45976.684781249998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45976.684781249998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45976.684781249998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45976.684781249998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45976.684781249998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45976.684781249998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45976.684781249998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45976.684781249998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45976.684781249998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45976.684781249998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45976.684781249998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45976.684781249998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45976.684781249998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45976.684781249998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45976.684781249998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45976.684781249998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45976.684781249998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45976.684781249998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45976.684781249998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45976.684781249998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45976.684781249998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45976.684781249998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45976.684781249998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45976.684781249998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45976.684781249998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45976.684781249998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45976.684781249998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45976.684781249998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45976.684781249998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45976.684781249998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45976.684781249998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45976.684781249998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45976.684781249998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45976.684781249998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45976.684781249998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45976.684781249998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45976.684781249998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45976.684781249998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45976.684781249998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45976.684781249998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45976.684781249998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45976.684781249998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45976.684781249998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45976.684781249998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45976.684781249998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45976.684781249998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45976.684781249998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45976.684781249998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45976.684781249998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45976.684781249998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45976.684781249998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45976.684781249998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45976.684781249998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45976.684781249998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45976.684781249998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45976.684781249998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45976.684781249998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45976.684781249998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45976.684781249998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45976.684781249998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45976.684781249998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45976.684781249998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45976.684781249998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45976.684781249998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45976.684781249998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45976.684781249998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45976.684781249998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45976.684781249998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45976.684781249998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45976.684781249998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45976.684781249998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45976.684781249998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45976.684781249998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45976.684781249998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45976.684781249998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45976.684781249998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45976.684781249998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45976.684781249998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45976.684781249998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45976.684781249998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45976.684781249998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45976.684781249998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45976.684781249998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45976.684781249998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45976.684781249998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45976.684781249998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45976.684781249998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45976.684781249998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45976.684781249998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45976.684781249998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45976.684781249998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45976.684781249998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45976.684781249998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45976.684781249998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45976.684781249998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45976.684781249998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45976.684781249998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45976.684781249998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45976.684781249998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45976.684781249998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45976.684781249998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45976.684781249998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45976.684781249998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45976.684781249998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45976.684781249998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45976.684781249998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45976.684781249998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45976.684781249998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45976.684781249998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45976.684781249998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45976.684781249998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45976.684781249998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45976.684781249998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45976.684781249998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45976.684781249998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45976.684781249998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45976.684781249998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45976.684781249998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45976.684781249998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45976.684781249998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45976.684781249998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45976.684781249998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45976.684781249998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45976.684781249998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45976.684781249998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45976.684781249998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45976.684781249998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45976.684781249998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45976.684781249998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45976.684781249998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45976.684781249998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45976.684781249998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45976.684781249998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45976.684781249998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45976.684781249998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45976.684781249998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45976.684781249998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45976.684781249998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45976.684781249998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45976.684781249998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45976.684781249998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45976.684781249998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45976.684781249998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45976.684781249998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45976.684781249998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45976.684781249998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45976.684781249998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45976.684781249998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45976.684781249998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45976.684781249998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45976.684781249998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45976.684781249998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45976.684781249998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45976.684781249998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45976.684781249998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45976.684781249998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45976.684781249998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45976.684781249998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45976.684781249998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45976.684781249998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45976.684781249998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45976.684781249998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45976.684781249998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45976.684781249998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45976.684781249998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45976.684781249998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45976.684781249998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45976.684781249998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45976.684781249998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45976.684781249998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45976.684781249998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45976.684781249998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45976.684781249998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45976.684781249998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45976.684781249998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45976.684781249998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45976.684781249998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45976.684781249998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45976.684781249998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45976.684781249998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45976.684781249998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45976.684781249998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45976.684781249998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45976.684781249998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45976.684781249998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45976.684781249998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45976.684781249998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45976.684781249998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45976.684781249998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45976.684781249998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45976.684781249998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45976.684781249998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45976.684781249998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45976.684781249998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45976.684781249998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45976.684781249998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45976.684781249998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45976.684781249998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45976.684781249998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45976.684781249998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45976.684781249998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45976.684781249998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45976.684781249998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45976.684781249998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45976.684781249998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45976.684781249998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45976.684781249998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45976.684781249998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45976.684781249998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45976.684781249998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45976.684781249998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45976.684781249998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45976.684781249998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45976.684781249998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45976.684781249998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45976.684781249998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45976.684781249998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45976.684781249998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45976.684781249998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45976.684781249998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45976.684781249998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45976.684781249998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45976.684781249998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45976.684781249998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45976.684781249998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45976.684781249998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45976.684781249998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45976.684781249998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45976.684781249998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45976.684781249998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45976.684781249998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45976.684781249998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45976.684781249998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45976.684781249998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45976.684781249998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45976.684781249998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45976.684781249998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45976.684781249998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45976.684781249998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45976.684781249998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45976.684781249998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45976.684781249998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45976.684781249998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45976.684781249998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45976.684781249998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45976.684781249998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45976.684781249998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45976.684781249998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45976.684781249998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45976.684781249998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45976.684781249998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45976.684781249998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45976.684781249998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45976.684781249998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45976.684781249998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45976.684781249998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45976.684781249998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45976.684781249998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45976.684781249998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45976.684781249998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45976.684781249998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45976.684781249998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45976.684781249998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45976.684781249998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45976.684781249998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45976.684781249998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45976.684781249998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45976.684781249998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45976.684781249998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45976.684781249998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45976.684781249998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45976.684781249998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45976.684781249998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45976.684781249998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45976.684781249998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45976.684781249998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45976.684781249998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45976.684781249998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45976.684781249998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45976.684781249998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45976.684781249998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45976.684781249998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45976.684781249998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45976.684781249998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45976.684781249998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45976.684781249998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45976.684781249998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45976.684781249998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45976.684781249998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45976.684781249998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45976.684781249998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45976.684781249998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45976.684781249998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45976.684781249998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45976.684781249998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45976.684781249998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45976.684781249998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45976.684781249998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45976.684781249998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45976.684781249998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45976.684781249998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45976.684781249998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45976.684781249998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45976.684781249998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45976.684781249998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45976.684781249998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45976.684781249998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45976.684781249998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45976.684781249998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45976.684781249998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45976.684781249998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45976.684781249998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45976.684781249998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45976.684781249998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45976.684781249998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45976.684781249998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45976.684781249998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45976.684781249998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45976.684781249998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45976.684781249998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45976.684781249998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45976.684781249998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45976.684781249998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45976.684781249998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45976.684781249998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45976.684781249998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45976.684781249998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45976.684781249998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45976.684781249998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45976.684781249998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45976.684781249998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45976.684781249998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45976.684781249998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45976.684781249998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45976.684781249998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45976.684781249998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45976.684781249998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45976.684781249998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45976.684781249998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45976.684781249998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45976.684781249998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45976.684781249998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45976.684781249998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45976.684781249998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45976.684781249998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45976.684781249998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45976.684781249998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45976.684781249998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45976.684781249998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45976.684781249998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45976.684781249998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45976.684781249998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45976.684781249998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45976.684781249998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45976.684781249998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45976.684781249998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45976.684781249998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45976.684781249998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45976.684781249998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45976.684781249998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45976.684781249998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45976.684781249998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45976.684781249998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45976.684781249998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45976.684781249998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45976.684781249998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45976.684781249998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45976.684781249998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45976.684781249998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45976.684781249998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45976.684781249998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45976.684781249998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45976.684781249998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45976.684781249998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45976.684781249998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45976.684781249998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45976.684781249998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45976.684781249998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45976.684781249998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45976.684781249998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45976.684781249998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45976.684781249998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45976.684781249998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45976.684781249998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45976.684781249998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45976.684781249998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45976.684781249998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45976.684781249998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45976.684781249998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45976.684781249998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45976.684781249998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45976.684781249998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45976.684781249998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45976.684781249998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45976.684781249998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45976.684781249998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45976.684781249998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45976.684781249998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45976.684781249998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45976.684781249998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45976.684781249998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45976.684781249998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45976.684781249998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45976.684781249998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45976.684781249998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45976.684781249998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45976.684781249998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45976.684781249998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45976.684781249998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45976.684781249998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45976.684781249998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45976.684781249998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45976.684781249998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45976.684781249998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45976.684781249998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45976.684781249998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45976.684781249998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45976.684781249998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45976.684781249998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45976.684781249998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45976.684781249998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45976.684781249998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45976.684781249998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45976.684781249998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45976.684781249998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45976.684781249998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45976.684781249998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45976.684781249998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45976.684781249998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45976.684781249998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45976.684781249998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45976.684781249998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45976.684781249998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45976.684781249998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45976.684781249998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45976.684781249998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45976.684781249998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45976.684781249998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45976.684781249998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45976.684781249998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45976.684781249998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45976.684781249998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45976.684781249998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45976.684781249998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45976.684781249998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45976.684781249998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45976.684781249998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45976.684781249998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45976.684781249998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45976.684781249998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45976.684781249998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45976.684781249998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45976.684781249998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45976.684781249998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45976.684781249998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45976.684781249998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45976.684781249998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45976.684781249998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45976.684781249998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45976.684781249998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45976.684781249998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45976.684781249998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45976.684781249998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45976.684781249998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45976.684781249998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45976.684781249998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45976.684781249998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45976.684781249998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45976.684781249998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45976.684781249998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45976.684781249998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45976.684781249998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45976.684781249998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45976.684781249998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45976.684781249998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45976.684781249998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45976.684781249998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45976.684781249998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45976.684781249998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45976.684781249998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45976.684781249998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45976.684781249998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45976.684781249998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45976.684781249998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45976.684781249998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45976.684781249998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45976.684781249998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45976.684781249998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45976.684781249998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45976.684781249998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45976.684781249998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45976.684781249998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45976.684781249998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45976.684781249998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45976.684781249998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45976.684781249998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45976.684781249998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45976.684781249998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45976.684781249998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45976.684781249998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45976.684781249998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45976.684781249998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45976.684781249998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45976.684781249998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45976.684781249998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45976.684781249998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45976.684781249998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45976.684781249998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45976.684781249998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45976.684781249998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45976.684781249998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45976.684781249998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45976.684781249998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45976.684781249998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45976.684781249998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45976.684781249998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45976.684781249998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45976.684781249998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45976.684781249998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45976.684781249998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45976.684781249998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45976.684781249998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45976.684781249998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45976.684781249998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45976.684781249998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45976.684781249998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45976.684781249998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45976.684781249998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45976.684781249998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45976.684781249998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45976.684781249998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45976.684781249998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45976.684781249998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45976.684781249998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45976.684781249998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45976.684781249998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45976.684781249998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45976.684781249998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45976.684781249998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45976.684781249998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45976.684781249998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45976.684781249998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45976.684781249998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45976.684781249998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45976.684781249998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45976.684781249998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45976.684781249998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45976.684781249998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45976.684781249998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45976.684781249998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45976.684781249998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45976.684781249998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45976.684781249998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45976.684781249998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45976.684781249998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45976.684781249998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45976.684781249998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45976.684781249998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45976.684781249998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45976.684781249998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45976.684781249998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45976.684781249998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45976.684781249998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45976.684781249998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45976.684781249998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45976.684781249998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45976.684781249998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45976.684781249998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45976.684781249998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45976.684781249998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45976.684781249998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45976.684781249998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45976.684781249998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45976.684781249998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45976.684781249998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45976.684781249998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45976.684781249998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45976.684781249998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45976.684781249998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45976.684781249998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45976.684781249998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45976.684781249998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45976.684781249998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45976.684781249998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45976.684781249998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45976.684781249998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45976.684781249998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45976.684781249998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45976.684781249998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45976.684781249998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45976.684781249998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45976.684781249998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45976.684781249998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45976.684781249998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45976.684781249998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45976.684781249998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45976.684781249998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45976.684781249998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45976.684781249998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45976.684781249998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45976.684781249998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45976.684781249998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45976.684781249998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45976.684781249998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45976.684781249998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45976.684781249998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45976.684781249998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45976.684781249998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45976.684781249998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45976.684781249998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45976.684781249998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45976.684781249998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45976.684781249998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45976.684781249998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45976.684781249998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45976.684781249998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45976.684781249998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45976.684781249998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45976.684781249998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45976.684781249998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45976.684781249998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45976.684781249998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45976.684781249998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45976.684781249998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45976.684781249998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45976.684781249998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45976.684781249998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45976.684781249998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45976.684781249998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45976.684781249998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45976.684781249998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45976.684781249998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45976.684781249998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45976.684781249998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45976.684781249998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45976.684781249998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45976.684781249998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45976.684781249998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45976.684781249998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45976.684781249998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45976.684781249998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45976.684781249998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45976.684781249998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45976.684781249998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45976.684781249998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45976.684781249998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45976.684781249998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45976.684781249998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45976.684781249998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45976.684781249998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45976.684781249998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45976.684781249998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45976.684781249998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45976.684781249998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45976.684781249998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45976.684781249998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45976.684781249998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45976.684781249998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45976.684781249998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45976.684781249998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45976.684781249998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45976.684781249998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45976.684781249998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45976.684781249998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45976.684781249998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45976.684781249998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45976.684781249998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45976.684781249998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45976.684781249998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45976.684781249998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45976.684781249998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45976.684781249998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45976.684781249998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45976.684781249998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45976.684781249998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45976.684781249998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45976.684781249998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45976.684781249998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45976.684781249998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45976.684781249998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45976.684781249998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45976.684781249998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45976.684781249998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45976.684781249998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45976.684781249998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45976.684781249998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45976.684781249998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45976.684781249998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45976.684781249998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45976.684781249998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45976.684781249998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45976.684781249998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45976.684781249998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45976.684781249998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45976.684781249998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45976.684781249998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45976.684781249998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45976.684781249998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45976.684781249998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45976.684781249998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45976.684781249998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45976.684781249998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45976.684781249998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45976.684781249998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45976.684781249998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45976.684781249998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45976.684781249998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45976.684781249998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45976.684781249998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45976.684781249998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45976.684781249998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45976.684781249998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45976.684781249998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45976.684781249998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45976.684781249998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45976.684781249998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45976.684781249998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45976.684781249998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45976.684781249998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45976.684781249998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45976.684781249998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45976.684781249998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45976.684781249998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45976.684781249998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45976.684781249998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45976.684781249998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45976.684781249998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45976.684781249998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45976.684781249998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45976.684781249998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45976.684781249998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45976.684781249998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45976.684781249998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45976.684781249998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45976.684781249998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45976.684781249998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45976.684781249998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45976.684781249998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45976.684781249998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45976.684781249998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45976.684781249998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45976.684781249998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45976.684781249998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45976.684781249998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45976.684781249998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273.204063657402</v>
      </c>
      <c r="H2" s="96">
        <v>45703.474768518521</v>
      </c>
      <c r="I2" s="96" t="str">
        <f>IFERROR(VLOOKUP(D2,DB!A:F,6,0),"")</f>
        <v>SCECO</v>
      </c>
      <c r="J2" s="96" t="str">
        <f>IFERROR(VLOOKUP(D2,DB!A:G,7,0),"")</f>
        <v>Dead</v>
      </c>
      <c r="K2" s="98" t="s">
        <v>39116</v>
      </c>
      <c r="L2" s="92" t="str">
        <f>IFERROR(VLOOKUP(D2,DB!A:I,9,0),"")</f>
        <v>Latis</v>
      </c>
    </row>
    <row r="3" spans="1:16" ht="28.5" customHeight="1">
      <c r="A3" s="135" t="s">
        <v>39117</v>
      </c>
      <c r="B3" s="135" t="str">
        <f>IFERROR(VLOOKUP(D3,DB!A:K,11,0),"")</f>
        <v>R4</v>
      </c>
      <c r="C3" s="94">
        <v>2</v>
      </c>
      <c r="D3" s="92" t="s">
        <v>39118</v>
      </c>
      <c r="E3" s="95" t="s">
        <v>39021</v>
      </c>
      <c r="F3" s="96">
        <v>45976.452013888891</v>
      </c>
      <c r="G3" s="97">
        <f ca="1">IFERROR(NOW()-F3,"")</f>
        <v>0.23276736110710772</v>
      </c>
      <c r="H3" s="96">
        <v>45976.444687499999</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34317</v>
      </c>
      <c r="E4" s="95" t="s">
        <v>39021</v>
      </c>
      <c r="F4" s="96">
        <v>45976.589108796295</v>
      </c>
      <c r="G4" s="97">
        <f ca="1">IFERROR(NOW()-F4,"")</f>
        <v>9.5672453702718485E-2</v>
      </c>
      <c r="H4" s="96">
        <v>45976.583136574074</v>
      </c>
      <c r="I4" s="135" t="str">
        <f>IFERROR(VLOOKUP(D4,DB!A:F,6,0),"")</f>
        <v>SCECO</v>
      </c>
      <c r="J4" s="135" t="str">
        <f>IFERROR(VLOOKUP(D4,DB!A:G,7,0),"")</f>
        <v>Dead</v>
      </c>
      <c r="K4" s="98" t="s">
        <v>39121</v>
      </c>
      <c r="L4" s="92" t="str">
        <f>IFERROR(VLOOKUP(D4,DB!A:I,9,0),"")</f>
        <v>Latis</v>
      </c>
    </row>
    <row r="5" spans="1:16" ht="15" customHeight="1">
      <c r="A5" s="135" t="s">
        <v>39122</v>
      </c>
      <c r="B5" s="135" t="str">
        <f>IFERROR(VLOOKUP(D5,DB!A:K,11,0),"")</f>
        <v>R4</v>
      </c>
      <c r="C5" s="94">
        <v>1</v>
      </c>
      <c r="D5" s="92" t="s">
        <v>30502</v>
      </c>
      <c r="E5" s="95" t="s">
        <v>39021</v>
      </c>
      <c r="F5" s="96"/>
      <c r="G5" s="97">
        <f ca="1">IFERROR(NOW()-F5,"")</f>
        <v>45976.684781249998</v>
      </c>
      <c r="H5" s="96">
        <v>45976.591122685182</v>
      </c>
      <c r="I5" s="135" t="str">
        <f>IFERROR(VLOOKUP(D5,DB!A:F,6,0),"")</f>
        <v>SCECO</v>
      </c>
      <c r="J5" s="135" t="str">
        <f>IFERROR(VLOOKUP(D5,DB!A:G,7,0),"")</f>
        <v>Dead+In progress</v>
      </c>
      <c r="K5" s="98" t="s">
        <v>39123</v>
      </c>
      <c r="L5" s="92" t="str">
        <f>IFERROR(VLOOKUP(D5,DB!A:I,9,0),"")</f>
        <v>Latis</v>
      </c>
    </row>
    <row r="6" spans="1:16" ht="15" customHeight="1">
      <c r="A6" s="135" t="s">
        <v>39124</v>
      </c>
      <c r="B6" s="135" t="str">
        <f>IFERROR(VLOOKUP(D6,DB!A:K,11,0),"")</f>
        <v>R4</v>
      </c>
      <c r="C6" s="94">
        <v>1</v>
      </c>
      <c r="D6" s="92" t="s">
        <v>37238</v>
      </c>
      <c r="E6" s="95" t="s">
        <v>39021</v>
      </c>
      <c r="F6" s="96">
        <v>45976.66302083333</v>
      </c>
      <c r="G6" s="97">
        <f ca="1">IFERROR(NOW()-F6,"")</f>
        <v>2.1760416668257676E-2</v>
      </c>
      <c r="H6" s="96">
        <v>45976.657060185185</v>
      </c>
      <c r="I6" s="135" t="str">
        <f>IFERROR(VLOOKUP(D6,DB!A:F,6,0),"")</f>
        <v>Generator-SG</v>
      </c>
      <c r="J6" s="135" t="str">
        <f>IFERROR(VLOOKUP(D6,DB!A:G,7,0),"")</f>
        <v>Dead</v>
      </c>
      <c r="K6" s="98" t="s">
        <v>39125</v>
      </c>
      <c r="L6" s="92" t="str">
        <f>IFERROR(VLOOKUP(D6,DB!A:I,9,0),"")</f>
        <v>Latis</v>
      </c>
    </row>
    <row r="7" spans="1:16" ht="15" customHeight="1">
      <c r="A7" s="135" t="s">
        <v>39126</v>
      </c>
      <c r="B7" s="135" t="str">
        <f>IFERROR(VLOOKUP(D7,DB!A:K,11,0),"")</f>
        <v>R4</v>
      </c>
      <c r="C7" s="94">
        <v>2</v>
      </c>
      <c r="D7" s="92" t="s">
        <v>34889</v>
      </c>
      <c r="E7" s="95" t="s">
        <v>39021</v>
      </c>
      <c r="F7" s="96">
        <v>45976.666539351849</v>
      </c>
      <c r="G7" s="97">
        <f ca="1">IFERROR(NOW()-F7,"")</f>
        <v>1.8241898149426561E-2</v>
      </c>
      <c r="H7" s="96">
        <v>45976.617766203701</v>
      </c>
      <c r="I7" s="135" t="str">
        <f>IFERROR(VLOOKUP(D7,DB!A:F,6,0),"")</f>
        <v>SCECO</v>
      </c>
      <c r="J7" s="135" t="str">
        <f>IFERROR(VLOOKUP(D7,DB!A:G,7,0),"")</f>
        <v>Vandalized</v>
      </c>
      <c r="K7" s="98" t="s">
        <v>39127</v>
      </c>
      <c r="L7" s="92" t="str">
        <f>IFERROR(VLOOKUP(D7,DB!A:I,9,0),"")</f>
        <v>Latis</v>
      </c>
    </row>
    <row r="8" spans="1:16" ht="15" customHeight="1">
      <c r="A8" s="135"/>
      <c r="B8" s="135" t="str">
        <f>IFERROR(VLOOKUP(D8,DB!A:K,11,0),"")</f>
        <v/>
      </c>
      <c r="C8" s="94"/>
      <c r="D8" s="92"/>
      <c r="E8" s="95"/>
      <c r="F8" s="96"/>
      <c r="G8" s="97">
        <f ca="1">IFERROR(NOW()-F8,"")</f>
        <v>45976.684781249998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45976.684781249998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45976.684781249998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45976.684781249998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45976.684781249998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45976.684781249998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45976.684781249998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45976.684781249998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45976.684781249998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7"/>
      <c r="E17" s="95"/>
      <c r="F17" s="96"/>
      <c r="G17" s="97">
        <f ca="1">IFERROR(NOW()-F17,"")</f>
        <v>45976.684781249998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45976.684781249998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45976.684781249998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45976.684781249998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45976.684781249998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45976.684781249998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45976.684781249998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45976.684781249998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45976.684781249998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45976.684781249998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45976.684781249998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45976.684781249998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45976.684781249998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45976.684781249998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45976.684781249998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45976.684781249998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45976.684781249998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45976.684781249998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45976.684781249998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45976.684781249998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45976.684781249998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45976.684781249998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45976.684781249998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45976.684781249998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45976.684781249998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45976.684781249998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45976.684781249998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45976.684781249998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45976.684781249998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45976.684781249998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45976.684781249998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45976.684781249998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45976.684781249998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45976.684781249998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45976.684781249998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45976.684781249998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45976.684781249998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45976.684781249998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45976.684781249998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45976.684781249998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45976.684781249998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45976.684781249998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45976.684781249998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45976.684781249998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45976.684781249998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45976.684781249998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45976.684781249998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45976.684781249998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45976.684781249998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45976.684781249998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45976.684781249998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45976.684781249998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45976.684781249998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45976.684781249998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45976.684781249998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45976.684781249998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45976.684781249998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45976.684781249998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45976.684781249998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45976.684781249998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45976.684781249998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45976.684781249998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45976.684781249998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45976.684781249998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45976.684781249998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45976.684781249998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45976.684781249998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45976.684781249998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45976.684781249998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45976.684781249998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45976.684781249998</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45976.684781249998</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45976.684781249998</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E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9"/>
  <sheetViews>
    <sheetView tabSelected="1" workbookViewId="0">
      <selection activeCell="D14" sqref="D14"/>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39128</v>
      </c>
      <c r="B2" s="37" t="str">
        <f>IFERROR(VLOOKUP(D2,DB!A:K,11,0),"")</f>
        <v>R5</v>
      </c>
      <c r="C2" s="37">
        <v>3</v>
      </c>
      <c r="D2" s="107" t="s">
        <v>36011</v>
      </c>
      <c r="E2" s="37" t="s">
        <v>39021</v>
      </c>
      <c r="F2" s="38">
        <v>45891.832060185188</v>
      </c>
      <c r="G2" s="116">
        <f ca="1">IFERROR(NOW()-F2,"")</f>
        <v>84.852721064809884</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39026</v>
      </c>
      <c r="F3" s="38">
        <v>45926.188877314817</v>
      </c>
      <c r="G3" s="116">
        <f t="shared" ref="G3" ca="1" si="0">IFERROR(NOW()-F3,"")</f>
        <v>50.495903935181559</v>
      </c>
      <c r="H3" s="38">
        <v>45926.158159722225</v>
      </c>
      <c r="I3" s="37" t="str">
        <f>IFERROR(VLOOKUP(D3,DB!A:F,6,0),"")</f>
        <v>SCECO</v>
      </c>
      <c r="J3" s="37" t="str">
        <f>IFERROR(VLOOKUP(D3,DB!A:G,7,0),"")</f>
        <v>Good</v>
      </c>
      <c r="K3" s="37" t="s">
        <v>39131</v>
      </c>
      <c r="L3" s="37" t="str">
        <f>IFERROR(VLOOKUP(D3,DB!A:I,9,0),"")</f>
        <v>Latis</v>
      </c>
      <c r="M3" s="106"/>
    </row>
    <row r="4" spans="1:13" ht="48" customHeight="1">
      <c r="A4" s="124" t="s">
        <v>39132</v>
      </c>
      <c r="B4" s="124" t="str">
        <f>IFERROR(VLOOKUP(D4,DB!A:K,11,0),"")</f>
        <v>R5</v>
      </c>
      <c r="C4" s="124">
        <v>1</v>
      </c>
      <c r="D4" s="124" t="s">
        <v>34758</v>
      </c>
      <c r="E4" s="124" t="s">
        <v>39026</v>
      </c>
      <c r="F4" s="125">
        <v>45948.661111111112</v>
      </c>
      <c r="G4" s="126">
        <f t="shared" ref="G4" ca="1" si="1">IFERROR(NOW()-F4,"")</f>
        <v>28.023670138885791</v>
      </c>
      <c r="H4" s="125">
        <v>45948.661111111112</v>
      </c>
      <c r="I4" s="124" t="str">
        <f>IFERROR(VLOOKUP(D4,DB!A:F,6,0),"")</f>
        <v>SCECO</v>
      </c>
      <c r="J4" s="124" t="str">
        <f>IFERROR(VLOOKUP(D4,DB!A:G,7,0),"")</f>
        <v>Dead</v>
      </c>
      <c r="K4" s="124" t="s">
        <v>39133</v>
      </c>
      <c r="L4" s="124" t="str">
        <f>IFERROR(VLOOKUP(D4,DB!A:I,9,0),"")</f>
        <v>Latis</v>
      </c>
    </row>
    <row r="5" spans="1:13" ht="30.75">
      <c r="A5" s="124" t="s">
        <v>39134</v>
      </c>
      <c r="B5" s="124" t="s">
        <v>5443</v>
      </c>
      <c r="C5" s="124">
        <v>1</v>
      </c>
      <c r="D5" s="124" t="s">
        <v>32330</v>
      </c>
      <c r="E5" s="124" t="s">
        <v>39021</v>
      </c>
      <c r="F5" s="125">
        <v>45968.848599537036</v>
      </c>
      <c r="G5" s="126">
        <v>0.54726851851851854</v>
      </c>
      <c r="H5" s="125">
        <v>45968.827465277776</v>
      </c>
      <c r="I5" s="124" t="s">
        <v>22</v>
      </c>
      <c r="J5" s="124" t="s">
        <v>65</v>
      </c>
      <c r="K5" s="124" t="s">
        <v>39135</v>
      </c>
      <c r="L5" s="124" t="s">
        <v>8145</v>
      </c>
    </row>
    <row r="6" spans="1:13">
      <c r="A6" s="124" t="s">
        <v>39136</v>
      </c>
      <c r="B6" s="124" t="str">
        <f>IFERROR(VLOOKUP(D6,DB!A:K,11,0),"")</f>
        <v>R5</v>
      </c>
      <c r="C6" s="124">
        <v>1</v>
      </c>
      <c r="D6" s="124" t="s">
        <v>38409</v>
      </c>
      <c r="E6" s="124" t="s">
        <v>39021</v>
      </c>
      <c r="F6" s="124"/>
      <c r="G6" s="126">
        <f t="shared" ref="G6:G42" ca="1" si="2">IFERROR(NOW()-F6,"")</f>
        <v>45976.684781249998</v>
      </c>
      <c r="H6" s="125">
        <v>45976.36105324074</v>
      </c>
      <c r="I6" s="124" t="str">
        <f>IFERROR(VLOOKUP(D6,DB!A:F,6,0),"")</f>
        <v>SCECO</v>
      </c>
      <c r="J6" s="124" t="str">
        <f>IFERROR(VLOOKUP(D6,DB!A:G,7,0),"")</f>
        <v>Good</v>
      </c>
      <c r="K6" s="124" t="s">
        <v>39137</v>
      </c>
      <c r="L6" s="124" t="str">
        <f>IFERROR(VLOOKUP(D6,DB!A:I,9,0),"")</f>
        <v>Latis</v>
      </c>
    </row>
    <row r="7" spans="1:13">
      <c r="A7" s="124" t="s">
        <v>39136</v>
      </c>
      <c r="B7" s="124" t="str">
        <f>IFERROR(VLOOKUP(D7,DB!A:K,11,0),"")</f>
        <v>R5</v>
      </c>
      <c r="C7" s="124">
        <v>3</v>
      </c>
      <c r="D7" s="124" t="s">
        <v>38148</v>
      </c>
      <c r="E7" s="124" t="s">
        <v>39021</v>
      </c>
      <c r="F7" s="124"/>
      <c r="G7" s="126">
        <f t="shared" ca="1" si="2"/>
        <v>45976.684781249998</v>
      </c>
      <c r="H7" s="125">
        <v>45976.442164351851</v>
      </c>
      <c r="I7" s="124" t="str">
        <f>IFERROR(VLOOKUP(D7,DB!A:F,6,0),"")</f>
        <v>SCECO</v>
      </c>
      <c r="J7" s="124" t="str">
        <f>IFERROR(VLOOKUP(D7,DB!A:G,7,0),"")</f>
        <v>Haj Removal</v>
      </c>
      <c r="K7" s="124" t="s">
        <v>39138</v>
      </c>
      <c r="L7" s="124" t="str">
        <f>IFERROR(VLOOKUP(D7,DB!A:I,9,0),"")</f>
        <v>Latis</v>
      </c>
    </row>
    <row r="8" spans="1:13">
      <c r="A8" s="124" t="s">
        <v>39139</v>
      </c>
      <c r="B8" s="124" t="str">
        <f>IFERROR(VLOOKUP(D8,DB!A:K,11,0),"")</f>
        <v>R5</v>
      </c>
      <c r="C8" s="124">
        <v>1</v>
      </c>
      <c r="D8" s="124" t="s">
        <v>32205</v>
      </c>
      <c r="E8" s="124" t="s">
        <v>39026</v>
      </c>
      <c r="F8" s="158">
        <v>45976.662719907406</v>
      </c>
      <c r="G8" s="126">
        <f t="shared" ca="1" si="2"/>
        <v>2.2061342591769062E-2</v>
      </c>
      <c r="H8" s="158">
        <v>45976.656805555554</v>
      </c>
      <c r="I8" s="124" t="str">
        <f>IFERROR(VLOOKUP(D8,DB!A:F,6,0),"")</f>
        <v>SCECO</v>
      </c>
      <c r="J8" s="124" t="str">
        <f>IFERROR(VLOOKUP(D8,DB!A:G,7,0),"")</f>
        <v>Good</v>
      </c>
      <c r="K8" s="124" t="s">
        <v>39140</v>
      </c>
      <c r="L8" s="124" t="str">
        <f>IFERROR(VLOOKUP(D8,DB!A:I,9,0),"")</f>
        <v>Latis</v>
      </c>
    </row>
    <row r="9" spans="1:13">
      <c r="A9" s="124"/>
      <c r="B9" s="124" t="str">
        <f>IFERROR(VLOOKUP(D9,DB!A:K,11,0),"")</f>
        <v/>
      </c>
      <c r="C9" s="124"/>
      <c r="D9" s="124"/>
      <c r="E9" s="124"/>
      <c r="F9" s="124"/>
      <c r="G9" s="126">
        <f t="shared" ca="1" si="2"/>
        <v>45976.684781249998</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45976.684781249998</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45976.684781249998</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45976.684781249998</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45976.684781249998</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45976.684781249998</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45976.684781249998</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45976.684781249998</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45976.684781249998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45976.684781249998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45976.684781249998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45976.684781249998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45976.684781249998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45976.684781249998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45976.684781249998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45976.684781249998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45976.684781249998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45976.684781249998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45976.684781249998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45976.684781249998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45976.684781249998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45976.684781249998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45976.684781249998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45976.684781249998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45976.684781249998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45976.684781249998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45976.684781249998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45976.684781249998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45976.684781249998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45976.684781249998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45976.684781249998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45976.684781249998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45976.684781249998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45976.684781249998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ref="G43:G106" ca="1" si="3">IFERROR(NOW()-F43,"")</f>
        <v>45976.684781249998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45976.684781249998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45976.684781249998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45976.684781249998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45976.684781249998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45976.684781249998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45976.684781249998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45976.684781249998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45976.684781249998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45976.684781249998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45976.684781249998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45976.684781249998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45976.684781249998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45976.684781249998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45976.684781249998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45976.684781249998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45976.684781249998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45976.684781249998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45976.684781249998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45976.684781249998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45976.684781249998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45976.684781249998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45976.684781249998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45976.684781249998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45976.684781249998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45976.684781249998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45976.684781249998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45976.684781249998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45976.684781249998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45976.684781249998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45976.684781249998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45976.684781249998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45976.684781249998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45976.684781249998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45976.684781249998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45976.684781249998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45976.684781249998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45976.684781249998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45976.684781249998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45976.684781249998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45976.684781249998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45976.684781249998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45976.684781249998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45976.684781249998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45976.684781249998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45976.684781249998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45976.684781249998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45976.684781249998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45976.684781249998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45976.684781249998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45976.684781249998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45976.684781249998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45976.684781249998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45976.684781249998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45976.684781249998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45976.684781249998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45976.684781249998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45976.684781249998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45976.684781249998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45976.684781249998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45976.684781249998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45976.684781249998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45976.684781249998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45976.684781249998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ref="G107:G170" ca="1" si="4">IFERROR(NOW()-F107,"")</f>
        <v>45976.684781249998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45976.684781249998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45976.684781249998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45976.684781249998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45976.684781249998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45976.684781249998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45976.684781249998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45976.684781249998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45976.684781249998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45976.684781249998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45976.684781249998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45976.684781249998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45976.684781249998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45976.684781249998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45976.684781249998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45976.684781249998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45976.684781249998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45976.684781249998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45976.684781249998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45976.684781249998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45976.684781249998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45976.684781249998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45976.684781249998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45976.684781249998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45976.684781249998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45976.684781249998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45976.684781249998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45976.684781249998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45976.684781249998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45976.684781249998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45976.684781249998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45976.684781249998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45976.684781249998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45976.684781249998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45976.684781249998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45976.684781249998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45976.684781249998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45976.684781249998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45976.684781249998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45976.684781249998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45976.684781249998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45976.684781249998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45976.684781249998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45976.684781249998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45976.684781249998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45976.684781249998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45976.684781249998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45976.684781249998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45976.684781249998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45976.684781249998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45976.684781249998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45976.684781249998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45976.684781249998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45976.684781249998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45976.684781249998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45976.684781249998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45976.684781249998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45976.684781249998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45976.684781249998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45976.684781249998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45976.684781249998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45976.684781249998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45976.684781249998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45976.684781249998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ref="G171:G234" ca="1" si="5">IFERROR(NOW()-F171,"")</f>
        <v>45976.684781249998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45976.684781249998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45976.684781249998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45976.684781249998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45976.684781249998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45976.684781249998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45976.684781249998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45976.684781249998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45976.684781249998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45976.684781249998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45976.684781249998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45976.684781249998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45976.684781249998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45976.684781249998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45976.684781249998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45976.684781249998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45976.684781249998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45976.684781249998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45976.684781249998</v>
      </c>
      <c r="H189" s="124"/>
      <c r="I189" s="124" t="str">
        <f>IFERROR(VLOOKUP(D189,DB!A:F,6,0),"")</f>
        <v/>
      </c>
      <c r="J189" s="124" t="str">
        <f>IFERROR(VLOOKUP(D189,DB!A:G,7,0),"")</f>
        <v/>
      </c>
      <c r="K189" s="124"/>
      <c r="L189" s="124" t="str">
        <f>IFERROR(VLOOKUP(D189,DB!A:I,9,0),"")</f>
        <v/>
      </c>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39141</v>
      </c>
      <c r="B2" s="141" t="str">
        <f>IFERROR(VLOOKUP(D2,DB!A:K,11,0),"")</f>
        <v>R6</v>
      </c>
      <c r="C2" s="142">
        <v>1</v>
      </c>
      <c r="D2" s="141" t="s">
        <v>37870</v>
      </c>
      <c r="E2" s="124" t="s">
        <v>39021</v>
      </c>
      <c r="F2" s="143">
        <v>45976.598136574074</v>
      </c>
      <c r="G2" s="105">
        <f t="shared" ref="G2:G15" ca="1" si="0">IFERROR(NOW()-F2,"-")</f>
        <v>8.6644675924617331E-2</v>
      </c>
      <c r="H2" s="143">
        <v>45976.592048611114</v>
      </c>
      <c r="I2" s="141" t="str">
        <f>IFERROR(VLOOKUP(D2,DB!A:F,6,0),"")</f>
        <v>SCECO</v>
      </c>
      <c r="J2" s="141" t="str">
        <f>IFERROR(VLOOKUP(D2,DB!A:G,7,0),"")</f>
        <v>No BB Shifted</v>
      </c>
      <c r="K2" s="144" t="s">
        <v>39142</v>
      </c>
      <c r="L2" s="145" t="str">
        <f>IFERROR(VLOOKUP(D2,DB!A:I,9,0),"")</f>
        <v>Latis</v>
      </c>
    </row>
    <row r="3" spans="1:16382" ht="31.5" customHeight="1">
      <c r="A3" s="140"/>
      <c r="B3" s="141" t="str">
        <f>IFERROR(VLOOKUP(D3,DB!A:K,11,0),"")</f>
        <v/>
      </c>
      <c r="C3" s="142"/>
      <c r="D3" s="141"/>
      <c r="E3" s="124"/>
      <c r="F3" s="143"/>
      <c r="G3" s="105">
        <f t="shared" ca="1" si="0"/>
        <v>45976.684781249998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45976.684781249998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45976.684781249998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45976.684781249998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45976.684781249998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45976.684781249998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45976.684781249998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45976.684781249998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45976.684781249998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45976.684781249998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45976.684781249998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45976.684781249998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45976.684781249998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ref="G16:G79" ca="1" si="1">IFERROR(NOW()-F16,"-")</f>
        <v>45976.684781249998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45976.684781249998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45976.684781249998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45976.684781249998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45976.684781249998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45976.684781249998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45976.684781249998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45976.684781249998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45976.684781249998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45976.684781249998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45976.684781249998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45976.684781249998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45976.684781249998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45976.684781249998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45976.684781249998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45976.684781249998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45976.684781249998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45976.684781249998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45976.684781249998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45976.684781249998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45976.684781249998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45976.684781249998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45976.684781249998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45976.684781249998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45976.684781249998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45976.684781249998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45976.684781249998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45976.684781249998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45976.684781249998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45976.684781249998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45976.684781249998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45976.684781249998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45976.684781249998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45976.684781249998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45976.684781249998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45976.684781249998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45976.684781249998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45976.684781249998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45976.684781249998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45976.684781249998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45976.684781249998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45976.684781249998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45976.684781249998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45976.684781249998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45976.684781249998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45976.684781249998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45976.684781249998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45976.684781249998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45976.684781249998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45976.684781249998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45976.684781249998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45976.684781249998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45976.684781249998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45976.684781249998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45976.684781249998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45976.684781249998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45976.684781249998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45976.684781249998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45976.684781249998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45976.684781249998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45976.684781249998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45976.684781249998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45976.684781249998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45976.684781249998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ref="G80:G113" ca="1" si="2">IFERROR(NOW()-F80,"-")</f>
        <v>45976.684781249998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45976.684781249998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45976.684781249998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45976.684781249998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45976.684781249998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45976.684781249998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45976.684781249998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45976.684781249998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45976.684781249998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45976.684781249998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45976.684781249998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45976.684781249998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45976.684781249998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45976.684781249998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45976.684781249998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45976.684781249998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45976.684781249998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45976.684781249998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45976.684781249998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45976.684781249998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45976.684781249998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45976.684781249998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45976.684781249998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45976.684781249998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45976.684781249998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45976.684781249998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45976.684781249998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45976.684781249998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45976.684781249998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45976.684781249998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45976.684781249998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45976.684781249998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45976.684781249998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45976.684781249998</v>
      </c>
      <c r="H113" s="143"/>
      <c r="I113" s="141" t="str">
        <f>IFERROR(VLOOKUP(D113,DB!A:F,6,0),"")</f>
        <v/>
      </c>
      <c r="J113" s="141" t="str">
        <f>IFERROR(VLOOKUP(D113,DB!A:G,7,0),"")</f>
        <v/>
      </c>
      <c r="K113" s="144"/>
      <c r="L113" s="145" t="str">
        <f>IFERROR(VLOOKUP(D113,DB!A:I,9,0),"")</f>
        <v/>
      </c>
    </row>
  </sheetData>
  <dataValidations count="2">
    <dataValidation allowBlank="1" showInputMessage="1" showErrorMessage="1" sqref="E1" xr:uid="{9E1BC488-8814-4F8A-8DBE-742B3278AB71}"/>
    <dataValidation type="list" allowBlank="1" showInputMessage="1" showErrorMessage="1" sqref="E2:E1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2025-11-15T13:27:03Z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