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67" documentId="120_S{2AC9BD13-BADA-5192-A53E-5A8FF88502F6}" xr6:coauthVersionLast="47" xr6:coauthVersionMax="47" xr10:uidLastSave="{44DFC831-E1E9-4A89-B02E-654F001DCCFB}"/>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9" i="2" l="1"/>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<sst xmlns="http://schemas.openxmlformats.org/spreadsheetml/2006/main" count="181511" uniqueCount="39131">
  <si>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</si>
  <si>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</si>
  <si>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</si>
  <si>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</si>
  <si>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</si>
  <si>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</si>
  <si>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</si>
  <si>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</si>
  <si>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</si>
  <si>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</si>
  <si>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</si>
  <si>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</si>
  <si>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</si>
  <si>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</si>
  <si>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</si>
  <si>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</si>
  <si>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</si>
  <si>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</si>
  <si>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</si>
  <si>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</si>
  <si>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</si>
  <si>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</si>
  <si>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</si>
  <si>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</si>
  <si>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</si>
  <si>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</si>
  <si>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</si>
  <si>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</si>
  <si>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</si>
  <si>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</si>
  <si>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</si>
  <si>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</si>
  <si>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</si>
  <si>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</si>
  <si>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</si>
  <si>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</si>
  <si>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</si>
  <si>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</si>
  <si>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</si>
  <si>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</si>
  <si>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</si>
  <si>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</si>
  <si>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</si>
  <si>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</si>
  <si>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</si>
  <si>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</si>
  <si>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</si>
  <si>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</si>
  <si>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</si>
  <si>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</si>
  <si>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</si>
  <si>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</si>
  <si>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</si>
  <si>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</si>
  <si>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</si>
  <si>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</si>
  <si>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</si>
  <si>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</si>
  <si>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</si>
  <si>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</si>
  <si>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</si>
  <si>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</si>
  <si>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</si>
  <si>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</si>
  <si>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</si>
  <si>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</si>
  <si>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</si>
  <si>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</si>
  <si>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</si>
  <si>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</si>
  <si>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</si>
  <si>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</si>
  <si>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</si>
  <si>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</si>
  <si>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</si>
  <si>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</si>
  <si>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</si>
  <si>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</si>
  <si>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</si>
  <si>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</si>
  <si>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</si>
  <si>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</si>
  <si>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</si>
  <si>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</si>
  <si>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</si>
  <si>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</si>
  <si>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</si>
  <si>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</si>
  <si>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</si>
  <si>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</si>
  <si>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</si>
  <si>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</si>
  <si>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</si>
  <si>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</si>
  <si>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</si>
  <si>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</si>
  <si>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</si>
  <si>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</si>
  <si>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</si>
  <si>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</si>
  <si>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</si>
  <si>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</si>
  <si>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</si>
  <si>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</si>
  <si>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</si>
  <si>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</si>
  <si>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</si>
  <si>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</si>
  <si>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</si>
  <si>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</si>
  <si>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</si>
  <si>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</si>
  <si>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</si>
  <si>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</si>
  <si>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</si>
  <si>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</si>
  <si>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</si>
  <si>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</si>
  <si>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</si>
  <si>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</si>
  <si>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</si>
  <si>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</si>
  <si>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</si>
  <si>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</si>
  <si>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</si>
  <si>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</si>
  <si>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</si>
  <si>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</si>
  <si>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</si>
  <si>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</si>
  <si>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</si>
  <si>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</si>
  <si>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</si>
  <si>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</si>
  <si>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</si>
  <si>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</si>
  <si>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</si>
  <si>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</si>
  <si>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</si>
  <si>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</si>
  <si>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</si>
  <si>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</si>
  <si>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</si>
  <si>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</si>
  <si>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</si>
  <si>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</si>
  <si>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</si>
  <si>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</si>
  <si>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</si>
  <si>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</si>
  <si>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</si>
  <si>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</si>
  <si>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</si>
  <si>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</si>
  <si>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</si>
  <si>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</si>
  <si>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</si>
  <si>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</si>
  <si>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</si>
  <si>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</si>
  <si>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</si>
  <si>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</si>
  <si>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</si>
  <si>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</si>
  <si>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</si>
  <si>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</si>
  <si>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</si>
  <si>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</si>
  <si>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</si>
  <si>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</si>
  <si>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</si>
  <si>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</si>
  <si>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</si>
  <si>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</si>
  <si>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</si>
  <si>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</si>
  <si>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</si>
  <si>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</si>
  <si>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</si>
  <si>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</si>
  <si>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</si>
  <si>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</si>
  <si>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</si>
  <si>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</si>
  <si>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</si>
  <si>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</si>
  <si>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</si>
  <si>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</si>
  <si>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</si>
  <si>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</si>
  <si>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</si>
  <si>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</si>
  <si>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</si>
  <si>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</si>
  <si>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</si>
  <si>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</si>
  <si>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</si>
  <si>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</si>
  <si>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</si>
  <si>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</si>
  <si>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</si>
  <si>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</si>
  <si>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</si>
  <si>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</si>
  <si>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</si>
  <si>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</si>
  <si>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</si>
  <si>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</si>
  <si>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</si>
  <si>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</si>
  <si>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</si>
  <si>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</si>
  <si>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</si>
  <si>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</si>
  <si>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</si>
  <si>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</si>
  <si>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</si>
  <si>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</si>
  <si>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</si>
  <si>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</si>
  <si>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</si>
  <si>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</si>
  <si>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</si>
  <si>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</si>
  <si>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</si>
  <si>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</si>
  <si>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</si>
  <si>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</si>
  <si>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</si>
  <si>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</si>
  <si>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</si>
  <si>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</si>
  <si>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</si>
  <si>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</si>
  <si>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</si>
  <si>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</si>
  <si>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</si>
  <si>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</si>
  <si>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</si>
  <si>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</si>
  <si>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</si>
  <si>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</si>
  <si>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</si>
  <si>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</si>
  <si>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</si>
  <si>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</si>
  <si>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</si>
  <si>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</si>
  <si>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</si>
  <si>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</si>
  <si>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</si>
  <si>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</si>
  <si>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</si>
  <si>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</si>
  <si>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</si>
  <si>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</si>
  <si>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</si>
  <si>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</si>
  <si>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</si>
  <si>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</si>
  <si>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</si>
  <si>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</si>
  <si>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</si>
  <si>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</si>
  <si>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</si>
  <si>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</si>
  <si>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</si>
  <si>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</si>
  <si>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</si>
  <si>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</si>
  <si>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</si>
  <si>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</si>
  <si>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</si>
  <si>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</si>
  <si>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</si>
  <si>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</si>
  <si>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</si>
  <si>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</si>
  <si>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</si>
  <si>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</si>
  <si>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</si>
  <si>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</si>
  <si>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</si>
  <si>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</si>
  <si>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</si>
  <si>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</si>
  <si>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</si>
  <si>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</si>
  <si>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</si>
  <si>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</si>
  <si>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</si>
  <si>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</si>
  <si>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</si>
  <si>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</si>
  <si>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</si>
  <si>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</si>
  <si>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</si>
  <si>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</si>
  <si>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</si>
  <si>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</si>
  <si>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</si>
  <si>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</si>
  <si>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</si>
  <si>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</si>
  <si>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</si>
  <si>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</si>
  <si>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</si>
  <si>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</si>
  <si>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</si>
  <si>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</si>
  <si>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</si>
  <si>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</si>
  <si>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</si>
  <si>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</si>
  <si>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</si>
  <si>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</si>
  <si>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</si>
  <si>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</si>
  <si>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</si>
  <si>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</si>
  <si>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</si>
  <si>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</si>
  <si>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</si>
  <si>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</si>
  <si>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</si>
  <si>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</si>
  <si>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</si>
  <si>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</si>
  <si>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</si>
  <si>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</si>
  <si>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</si>
  <si>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</si>
  <si>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</si>
  <si>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</si>
  <si>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</si>
  <si>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</si>
  <si>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</si>
  <si>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</si>
  <si>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</si>
  <si>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</si>
  <si>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</si>
  <si>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</si>
  <si>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</si>
  <si>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</si>
  <si>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</si>
  <si>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</si>
  <si>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</si>
  <si>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</si>
  <si>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</si>
  <si>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</si>
  <si>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</si>
  <si>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</si>
  <si>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</si>
  <si>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</si>
  <si>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</si>
  <si>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</si>
  <si>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</si>
  <si>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</si>
  <si>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</si>
  <si>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</si>
  <si>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</si>
  <si>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</si>
  <si>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</si>
  <si>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</si>
  <si>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</si>
  <si>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</si>
  <si>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</si>
  <si>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</si>
  <si>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</si>
  <si>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</si>
  <si>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</si>
  <si>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</si>
  <si>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</si>
  <si>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</si>
  <si>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</si>
  <si>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</si>
  <si>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</si>
  <si>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</si>
  <si>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</si>
  <si>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</si>
  <si>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</si>
  <si>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</si>
  <si>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</si>
  <si>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</si>
  <si>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</si>
  <si>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</si>
  <si>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</si>
  <si>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</si>
  <si>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</si>
  <si>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</si>
  <si>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</si>
  <si>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</si>
  <si>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</si>
  <si>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</si>
  <si>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</si>
  <si>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</si>
  <si>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</si>
  <si>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</si>
  <si>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</si>
  <si>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</si>
  <si>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</si>
  <si>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</si>
  <si>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</si>
  <si>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</si>
  <si>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</si>
  <si>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</si>
  <si>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</si>
  <si>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</si>
  <si>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</si>
  <si>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</si>
  <si>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</si>
  <si>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</si>
  <si>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</si>
  <si>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</si>
  <si>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</si>
  <si>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</si>
  <si>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</si>
  <si>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</si>
  <si>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</si>
  <si>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</si>
  <si>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</si>
  <si>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</si>
  <si>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</si>
  <si>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</si>
  <si>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</si>
  <si>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</si>
  <si>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</si>
  <si>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</si>
  <si>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</si>
  <si>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</si>
  <si>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</si>
  <si>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</si>
  <si>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</si>
  <si>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</si>
  <si>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</si>
  <si>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</si>
  <si>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</si>
  <si>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</si>
  <si>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</si>
  <si>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</si>
  <si>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</si>
  <si>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</si>
  <si>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</si>
  <si>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</si>
  <si>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</si>
  <si>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</si>
  <si>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</si>
  <si>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</si>
  <si>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</si>
  <si>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</si>
  <si>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</si>
  <si>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</si>
  <si>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</si>
  <si>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</si>
  <si>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</si>
  <si>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</si>
  <si>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</si>
  <si>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</si>
  <si>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</si>
  <si>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</si>
  <si>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</si>
  <si>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</si>
  <si>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</si>
  <si>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</si>
  <si>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</si>
  <si>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</si>
  <si>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</si>
  <si>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</si>
  <si>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</si>
  <si>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</si>
  <si>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</si>
  <si>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</si>
  <si>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</si>
  <si>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</si>
  <si>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</si>
  <si>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</si>
  <si>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</si>
  <si>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</si>
  <si>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</si>
  <si>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</si>
  <si>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</si>
  <si>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</si>
  <si>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</si>
  <si>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</si>
  <si>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</si>
  <si>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</si>
  <si>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</si>
  <si>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</si>
  <si>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</si>
  <si>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</si>
  <si>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</si>
  <si>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</si>
  <si>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</si>
  <si>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</si>
  <si>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</si>
  <si>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</si>
  <si>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</si>
  <si>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</si>
  <si>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</si>
  <si>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</si>
  <si>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</si>
  <si>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</si>
  <si>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</si>
  <si>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</si>
  <si>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</si>
  <si>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</si>
  <si>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</si>
  <si>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</si>
  <si>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</si>
  <si>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</si>
  <si>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</si>
  <si>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</si>
  <si>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</si>
  <si>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</si>
  <si>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</si>
  <si>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</si>
  <si>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</si>
  <si>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</si>
  <si>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</si>
  <si>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</si>
  <si>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</si>
  <si>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</si>
  <si>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</si>
  <si>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</si>
  <si>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</si>
  <si>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</si>
  <si>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</si>
  <si>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</si>
  <si>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</si>
  <si>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</si>
  <si>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</si>
  <si>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</si>
  <si>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</si>
  <si>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</si>
  <si>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</si>
  <si>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</si>
  <si>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</si>
  <si>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</si>
  <si>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</si>
  <si>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</si>
  <si>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</si>
  <si>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</si>
  <si>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</si>
  <si>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</si>
  <si>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</si>
  <si>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</si>
  <si>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</si>
  <si>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</si>
  <si>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</si>
  <si>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</si>
  <si>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</si>
  <si>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</si>
  <si>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</si>
  <si>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</si>
  <si>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</si>
  <si>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</si>
  <si>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</si>
  <si>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</si>
  <si>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</si>
  <si>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</si>
  <si>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</si>
  <si>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</si>
  <si>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</si>
  <si>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</si>
  <si>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</si>
  <si>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</si>
  <si>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</si>
  <si>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</si>
  <si>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</si>
  <si>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</si>
  <si>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</si>
  <si>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</si>
  <si>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</si>
  <si>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</si>
  <si>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</si>
  <si>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</si>
  <si>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</si>
  <si>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</si>
  <si>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</si>
  <si>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</si>
  <si>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</si>
  <si>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</si>
  <si>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</si>
  <si>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</si>
  <si>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</si>
  <si>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</si>
  <si>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</si>
  <si>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</si>
  <si>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</si>
  <si>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</si>
  <si>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</si>
  <si>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</si>
  <si>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</si>
  <si>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</si>
  <si>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</si>
  <si>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</si>
  <si>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</si>
  <si>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</si>
  <si>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</si>
  <si>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</si>
  <si>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</si>
  <si>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</si>
  <si>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</si>
  <si>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</si>
  <si>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</si>
  <si>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</si>
  <si>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</si>
  <si>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</si>
  <si>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</si>
  <si>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</si>
  <si>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</si>
  <si>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</si>
  <si>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</si>
  <si>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</si>
  <si>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</si>
  <si>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</si>
  <si>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</si>
  <si>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</si>
  <si>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</si>
  <si>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</si>
  <si>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</si>
  <si>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</si>
  <si>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</si>
  <si>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</si>
  <si>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</si>
  <si>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</si>
  <si>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</si>
  <si>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</si>
  <si>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</si>
  <si>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</si>
  <si>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</si>
  <si>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</si>
  <si>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</si>
  <si>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</si>
  <si>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</si>
  <si>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</si>
  <si>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</si>
  <si>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</si>
  <si>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</si>
  <si>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</si>
  <si>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</si>
  <si>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</si>
  <si>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</si>
  <si>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</si>
  <si>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</si>
  <si>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</si>
  <si>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</si>
  <si>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</si>
  <si>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</si>
  <si>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</si>
  <si>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</si>
  <si>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</si>
  <si>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</si>
  <si>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</si>
  <si>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</si>
  <si>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</si>
  <si>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</si>
  <si>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</si>
  <si>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</si>
  <si>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</si>
  <si>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</si>
  <si>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</si>
  <si>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</si>
  <si>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</si>
  <si>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</si>
  <si>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</si>
  <si>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</si>
  <si>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</si>
  <si>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</si>
  <si>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</si>
  <si>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</si>
  <si>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</si>
  <si>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</si>
  <si>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</si>
  <si>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</si>
  <si>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</si>
  <si>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</si>
  <si>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</si>
  <si>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</si>
  <si>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</si>
  <si>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</si>
  <si>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</si>
  <si>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</si>
  <si>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</si>
  <si>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</si>
  <si>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</si>
  <si>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</si>
  <si>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</si>
  <si>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</si>
  <si>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</si>
  <si>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</si>
  <si>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</si>
  <si>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</si>
  <si>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</si>
  <si>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</si>
  <si>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</si>
  <si>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</si>
  <si>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</si>
  <si>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</si>
  <si>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</si>
  <si>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</si>
  <si>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</si>
  <si>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</si>
  <si>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</si>
  <si>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</si>
  <si>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</si>
  <si>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</si>
  <si>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</si>
  <si>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</si>
  <si>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</si>
  <si>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</si>
  <si>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</si>
  <si>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</si>
  <si>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</si>
  <si>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</si>
  <si>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</si>
  <si>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</si>
  <si>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</si>
  <si>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</si>
  <si>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</si>
  <si>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</si>
  <si>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</si>
  <si>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</si>
  <si>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</si>
  <si>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</si>
  <si>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</si>
  <si>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</si>
  <si>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</si>
  <si>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</si>
  <si>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</si>
  <si>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</si>
  <si>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</si>
  <si>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</si>
  <si>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</si>
  <si>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</si>
  <si>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</si>
  <si>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</si>
  <si>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</si>
  <si>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</si>
  <si>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</si>
  <si>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</si>
  <si>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</si>
  <si>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</si>
  <si>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</si>
  <si>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</si>
  <si>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</si>
  <si>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</si>
  <si>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</si>
  <si>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</si>
  <si>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</si>
  <si>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</si>
  <si>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</si>
  <si>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</si>
  <si>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</si>
  <si>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</si>
  <si>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</si>
  <si>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</si>
  <si>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</si>
  <si>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</si>
  <si>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</si>
  <si>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</si>
  <si>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</si>
  <si>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</si>
  <si>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</si>
  <si>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</si>
  <si>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</si>
  <si>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</si>
  <si>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</si>
  <si>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</si>
  <si>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</si>
  <si>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</si>
  <si>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</si>
  <si>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</si>
  <si>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</si>
  <si>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</si>
  <si>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</si>
  <si>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</si>
  <si>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</si>
  <si>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</si>
  <si>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</si>
  <si>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</si>
  <si>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</si>
  <si>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</si>
  <si>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</si>
  <si>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</si>
  <si>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</si>
  <si>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</si>
  <si>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</si>
  <si>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</si>
  <si>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</si>
  <si>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</si>
  <si>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</si>
  <si>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</si>
  <si>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</si>
  <si>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</si>
  <si>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</si>
  <si>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</si>
  <si>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</si>
  <si>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</si>
  <si>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</si>
  <si>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</si>
  <si>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</si>
  <si>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</si>
  <si>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</si>
  <si>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</si>
  <si>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</si>
  <si>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</si>
  <si>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</si>
  <si>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</si>
  <si>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</si>
  <si>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</si>
  <si>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</si>
  <si>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</si>
  <si>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</si>
  <si>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</si>
  <si>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</si>
  <si>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</si>
  <si>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</si>
  <si>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</si>
  <si>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</si>
  <si>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</si>
  <si>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</si>
  <si>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</si>
  <si>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</si>
  <si>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</si>
  <si>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</si>
  <si>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</si>
  <si>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</si>
  <si>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</si>
  <si>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</si>
  <si>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</si>
  <si>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</si>
  <si>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</si>
  <si>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</si>
  <si>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</si>
  <si>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</si>
  <si>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</si>
  <si>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</si>
  <si>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</si>
  <si>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</si>
  <si>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</si>
  <si>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</si>
  <si>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</si>
  <si>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</si>
  <si>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</si>
  <si>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</si>
  <si>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</si>
  <si>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</si>
  <si>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</si>
  <si>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</si>
  <si>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</si>
  <si>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</si>
  <si>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</si>
  <si>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</si>
  <si>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</si>
  <si>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</si>
  <si>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</si>
  <si>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</si>
  <si>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</si>
  <si>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</si>
  <si>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</si>
  <si>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</si>
  <si>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</si>
  <si>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</si>
  <si>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</si>
  <si>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</si>
  <si>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</si>
  <si>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</si>
  <si>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</si>
  <si>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</si>
  <si>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</si>
  <si>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</si>
  <si>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</si>
  <si>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</si>
  <si>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</si>
  <si>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</si>
  <si>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</si>
  <si>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</si>
  <si>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</si>
  <si>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</si>
  <si>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</si>
  <si>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</si>
  <si>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</si>
  <si>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</si>
  <si>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</si>
  <si>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</si>
  <si>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</si>
  <si>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</si>
  <si>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</si>
  <si>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</si>
  <si>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</si>
  <si>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</si>
  <si>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</si>
  <si>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</si>
  <si>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</si>
  <si>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</si>
  <si>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</si>
  <si>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</si>
  <si>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</si>
  <si>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</si>
  <si>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</si>
  <si>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</si>
  <si>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</si>
  <si>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</si>
  <si>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</si>
  <si>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</si>
  <si>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</si>
  <si>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</si>
  <si>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</si>
  <si>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</si>
  <si>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</si>
  <si>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</si>
  <si>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</si>
  <si>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</si>
  <si>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</si>
  <si>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</si>
  <si>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</si>
  <si>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</si>
  <si>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</si>
  <si>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</si>
  <si>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</si>
  <si>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</si>
  <si>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</si>
  <si>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</si>
  <si>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</si>
  <si>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</si>
  <si>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</si>
  <si>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</si>
  <si>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</si>
  <si>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</si>
  <si>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</si>
  <si>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</si>
  <si>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</si>
  <si>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</si>
  <si>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</si>
  <si>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</si>
  <si>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</si>
  <si>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</si>
  <si>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</si>
  <si>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</si>
  <si>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</si>
  <si>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</si>
  <si>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</si>
  <si>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</si>
  <si>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</si>
  <si>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</si>
  <si>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</si>
  <si>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</si>
  <si>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</si>
  <si>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</si>
  <si>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</si>
  <si>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</si>
  <si>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</si>
  <si>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</si>
  <si>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</si>
  <si>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</si>
  <si>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</si>
  <si>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</si>
  <si>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</si>
  <si>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</si>
  <si>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</si>
  <si>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</si>
  <si>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</si>
  <si>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</si>
  <si>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</si>
  <si>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</si>
  <si>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</si>
  <si>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</si>
  <si>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</si>
  <si>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</si>
  <si>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</si>
  <si>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</si>
  <si>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</si>
  <si>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</si>
  <si>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</si>
  <si>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</si>
  <si>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</si>
  <si>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</si>
  <si>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</si>
  <si>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</si>
  <si>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</si>
  <si>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</si>
  <si>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</si>
  <si>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</si>
  <si>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</si>
  <si>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</si>
  <si>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</si>
  <si>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</si>
  <si>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</si>
  <si>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</si>
  <si>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</si>
  <si>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</si>
  <si>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</si>
  <si>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</si>
  <si>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</si>
  <si>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</si>
  <si>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</si>
  <si>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</si>
  <si>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</si>
  <si>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</si>
  <si>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</si>
  <si>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</si>
  <si>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</si>
  <si>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</si>
  <si>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</si>
  <si>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</si>
  <si>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</si>
  <si>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</si>
  <si>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</si>
  <si>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</si>
  <si>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</si>
  <si>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</si>
  <si>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</si>
  <si>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</si>
  <si>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</si>
  <si>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</si>
  <si>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</si>
  <si>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</si>
  <si>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</si>
  <si>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</si>
  <si>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</si>
  <si>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</si>
  <si>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</si>
  <si>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</si>
  <si>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</si>
  <si>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</si>
  <si>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</si>
  <si>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</si>
  <si>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</si>
  <si>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</si>
  <si>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</si>
  <si>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</si>
  <si>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</si>
  <si>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</si>
  <si>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</si>
  <si>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</si>
  <si>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</si>
  <si>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</si>
  <si>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</si>
  <si>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</si>
  <si>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</si>
  <si>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</si>
  <si>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</si>
  <si>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</si>
  <si>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</si>
  <si>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</si>
  <si>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</si>
  <si>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</si>
  <si>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</si>
  <si>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</si>
  <si>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</si>
  <si>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</si>
  <si>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</si>
  <si>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</si>
  <si>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</si>
  <si>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</si>
  <si>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</si>
  <si>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</si>
  <si>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</si>
  <si>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</si>
  <si>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</si>
  <si>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</si>
  <si>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</si>
  <si>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</si>
  <si>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</si>
  <si>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</si>
  <si>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</si>
  <si>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</si>
  <si>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</si>
  <si>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</si>
  <si>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</si>
  <si>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</si>
  <si>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</si>
  <si>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</si>
  <si>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</si>
  <si>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</si>
  <si>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</si>
  <si>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</si>
  <si>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</si>
  <si>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</si>
  <si>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</si>
  <si>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</si>
  <si>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</si>
  <si>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</si>
  <si>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</si>
  <si>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</si>
  <si>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</si>
  <si>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</si>
  <si>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</si>
  <si>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</si>
  <si>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</si>
  <si>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</si>
  <si>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</si>
  <si>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</si>
  <si>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</si>
  <si>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</si>
  <si>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</si>
  <si>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</si>
  <si>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</si>
  <si>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</si>
  <si>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</si>
  <si>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</si>
  <si>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</si>
  <si>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</si>
  <si>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</si>
  <si>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</si>
  <si>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</si>
  <si>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</si>
  <si>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</si>
  <si>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</si>
  <si>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</si>
  <si>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</si>
  <si>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</si>
  <si>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</si>
  <si>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</si>
  <si>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</si>
  <si>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</si>
  <si>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</si>
  <si>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</si>
  <si>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</si>
  <si>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</si>
  <si>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</si>
  <si>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</si>
  <si>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</si>
  <si>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</si>
  <si>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</si>
  <si>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</si>
  <si>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</si>
  <si>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</si>
  <si>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</si>
  <si>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</si>
  <si>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</si>
  <si>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</si>
  <si>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</si>
  <si>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</si>
  <si>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</si>
  <si>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</si>
  <si>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</si>
  <si>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</si>
  <si>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</si>
  <si>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</si>
  <si>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</si>
  <si>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</si>
  <si>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</si>
  <si>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</si>
  <si>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</si>
  <si>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</si>
  <si>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</si>
  <si>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</si>
  <si>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</si>
  <si>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</si>
  <si>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</si>
  <si>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</si>
  <si>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</si>
  <si>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</si>
  <si>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</si>
  <si>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</si>
  <si>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</si>
  <si>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</si>
  <si>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</si>
  <si>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</si>
  <si>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</si>
  <si>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</si>
  <si>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</si>
  <si>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</si>
  <si>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</si>
  <si>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</si>
  <si>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</si>
  <si>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</si>
  <si>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</si>
  <si>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</si>
  <si>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</si>
  <si>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</si>
  <si>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</si>
  <si>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</si>
  <si>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</si>
  <si>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</si>
  <si>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</si>
  <si>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</si>
  <si>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</si>
  <si>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</si>
  <si>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</si>
  <si>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</si>
  <si>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</si>
  <si>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</si>
  <si>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</si>
  <si>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</si>
  <si>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</si>
  <si>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</si>
  <si>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</si>
  <si>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</si>
  <si>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</si>
  <si>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</si>
  <si>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</si>
  <si>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</si>
  <si>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</si>
  <si>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</si>
  <si>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</si>
  <si>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</si>
  <si>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</si>
  <si>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</si>
  <si>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</si>
  <si>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</si>
  <si>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</si>
  <si>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</si>
  <si>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</si>
  <si>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</si>
  <si>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</si>
  <si>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</si>
  <si>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</si>
  <si>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</si>
  <si>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</si>
  <si>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</si>
  <si>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</si>
  <si>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</si>
  <si>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</si>
  <si>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</si>
  <si>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</si>
  <si>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</si>
  <si>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</si>
  <si>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</si>
  <si>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</si>
  <si>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</si>
  <si>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</si>
  <si>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</si>
  <si>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</si>
  <si>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</si>
  <si>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</si>
  <si>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</si>
  <si>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</si>
  <si>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</si>
  <si>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</si>
  <si>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</si>
  <si>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</si>
  <si>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</si>
  <si>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</si>
  <si>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</si>
  <si>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</si>
  <si>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</si>
  <si>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</si>
  <si>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</si>
  <si>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</si>
  <si>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</si>
  <si>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</si>
  <si>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</si>
  <si>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</si>
  <si>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</si>
  <si>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</si>
  <si>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</si>
  <si>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</si>
  <si>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</si>
  <si>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</si>
  <si>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</si>
  <si>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</si>
  <si>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</si>
  <si>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</si>
  <si>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</si>
  <si>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</si>
  <si>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</si>
  <si>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</si>
  <si>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</si>
  <si>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</si>
  <si>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</si>
  <si>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</si>
  <si>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</si>
  <si>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</si>
  <si>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</si>
  <si>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</si>
  <si>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</si>
  <si>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</si>
  <si>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</si>
  <si>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</si>
  <si>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</si>
  <si>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</si>
  <si>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</si>
  <si>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</si>
  <si>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</si>
  <si>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</si>
  <si>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</si>
  <si>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</si>
  <si>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</si>
  <si>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</si>
  <si>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</si>
  <si>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</si>
  <si>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</si>
  <si>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</si>
  <si>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</si>
  <si>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</si>
  <si>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</si>
  <si>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</si>
  <si>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</si>
  <si>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</si>
  <si>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</si>
  <si>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</si>
  <si>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</si>
  <si>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</si>
  <si>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</si>
  <si>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</si>
  <si>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</si>
  <si>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</si>
  <si>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</si>
  <si>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</si>
  <si>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</si>
  <si>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</si>
  <si>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</si>
  <si>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</si>
  <si>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</si>
  <si>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</si>
  <si>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</si>
  <si>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</si>
  <si>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</si>
  <si>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</si>
  <si>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</si>
  <si>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</si>
  <si>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</si>
  <si>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</si>
  <si>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</si>
  <si>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</si>
  <si>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</si>
  <si>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</si>
  <si>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</si>
  <si>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</si>
  <si>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</si>
  <si>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</si>
  <si>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</si>
  <si>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</si>
  <si>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</si>
  <si>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</si>
  <si>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</si>
  <si>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</si>
  <si>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</si>
  <si>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</si>
  <si>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</si>
  <si>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</si>
  <si>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</si>
  <si>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</si>
  <si>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</si>
  <si>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</si>
  <si>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</si>
  <si>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</si>
  <si>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</si>
  <si>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</si>
  <si>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</si>
  <si>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</si>
  <si>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</si>
  <si>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</si>
  <si>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</si>
  <si>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</si>
  <si>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</si>
  <si>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</si>
  <si>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</si>
  <si>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</si>
  <si>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</si>
  <si>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</si>
  <si>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</si>
  <si>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</si>
  <si>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</si>
  <si>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</si>
  <si>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</si>
  <si>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</si>
  <si>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</si>
  <si>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</si>
  <si>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</si>
  <si>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</si>
  <si>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</si>
  <si>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</si>
  <si>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</si>
  <si>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</si>
  <si>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</si>
  <si>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</si>
  <si>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</si>
  <si>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</si>
  <si>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</si>
  <si>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</si>
  <si>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</si>
  <si>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</si>
  <si>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</si>
  <si>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</si>
  <si>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</si>
  <si>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</si>
  <si>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</si>
  <si>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</si>
  <si>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</si>
  <si>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</si>
  <si>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</si>
  <si>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</si>
  <si>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</si>
  <si>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</si>
  <si>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</si>
  <si>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</si>
  <si>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</si>
  <si>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</si>
  <si>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</si>
  <si>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</si>
  <si>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</si>
  <si>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</si>
  <si>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</si>
  <si>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</si>
  <si>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</si>
  <si>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</si>
  <si>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</si>
  <si>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</si>
  <si>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</si>
  <si>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</si>
  <si>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</si>
  <si>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</si>
  <si>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</si>
  <si>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</si>
  <si>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</si>
  <si>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</si>
  <si>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</si>
  <si>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</si>
  <si>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</si>
  <si>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</si>
  <si>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</si>
  <si>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</si>
  <si>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</si>
  <si>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</si>
  <si>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</si>
  <si>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</si>
  <si>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</si>
  <si>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</si>
  <si>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</si>
  <si>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</si>
  <si>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</si>
  <si>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</si>
  <si>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</si>
  <si>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</si>
  <si>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</si>
  <si>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</si>
  <si>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</si>
  <si>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</si>
  <si>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</si>
  <si>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</si>
  <si>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</si>
  <si>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</si>
  <si>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</si>
  <si>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</si>
  <si>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</si>
  <si>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</si>
  <si>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</si>
  <si>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</si>
  <si>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</si>
  <si>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</si>
  <si>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</si>
  <si>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</si>
  <si>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</si>
  <si>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</si>
  <si>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</si>
  <si>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</si>
  <si>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</si>
  <si>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</si>
  <si>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</si>
  <si>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</si>
  <si>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</si>
  <si>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</si>
  <si>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</si>
  <si>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</si>
  <si>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</si>
  <si>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</si>
  <si>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</si>
  <si>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</si>
  <si>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</si>
  <si>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</si>
  <si>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</si>
  <si>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</si>
  <si>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</si>
  <si>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</si>
  <si>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</si>
  <si>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</si>
  <si>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</si>
  <si>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</si>
  <si>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</si>
  <si>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</si>
  <si>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</si>
  <si>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</si>
  <si>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</si>
  <si>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</si>
  <si>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</si>
  <si>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</si>
  <si>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</si>
  <si>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</si>
  <si>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</si>
  <si>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</si>
  <si>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</si>
  <si>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</si>
  <si>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</si>
  <si>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</si>
  <si>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</si>
  <si>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</si>
  <si>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</si>
  <si>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</si>
  <si>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</si>
  <si>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</si>
  <si>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</si>
  <si>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</si>
  <si>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</si>
  <si>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</si>
  <si>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</si>
  <si>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</si>
  <si>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</si>
  <si>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</si>
  <si>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</si>
  <si>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</si>
  <si>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</si>
  <si>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</si>
  <si>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</si>
  <si>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</si>
  <si>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</si>
  <si>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</si>
  <si>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</si>
  <si>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</si>
  <si>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</si>
  <si>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</si>
  <si>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</si>
  <si>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</si>
  <si>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</si>
  <si>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</si>
  <si>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</si>
  <si>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</si>
  <si>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</si>
  <si>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</si>
  <si>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</si>
  <si>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</si>
  <si>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</si>
  <si>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</si>
  <si>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</si>
  <si>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</si>
  <si>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</si>
  <si>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</si>
  <si>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</si>
  <si>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</si>
  <si>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</si>
  <si>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</si>
  <si>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</si>
  <si>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</si>
  <si>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</si>
  <si>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</si>
  <si>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</si>
  <si>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</si>
  <si>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</si>
  <si>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</si>
  <si>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</si>
  <si>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</si>
  <si>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</si>
  <si>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</si>
  <si>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</si>
  <si>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</si>
  <si>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</si>
  <si>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</si>
  <si>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</si>
  <si>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</si>
  <si>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</si>
  <si>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</si>
  <si>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</si>
  <si>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</si>
  <si>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</si>
  <si>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</si>
  <si>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</si>
  <si>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</si>
  <si>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</si>
  <si>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</si>
  <si>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</si>
  <si>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</si>
  <si>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</si>
  <si>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</si>
  <si>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</si>
  <si>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</si>
  <si>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</si>
  <si>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</si>
  <si>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</si>
  <si>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</si>
  <si>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</si>
  <si>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</si>
  <si>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</si>
  <si>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</si>
  <si>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</si>
  <si>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</si>
  <si>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</si>
  <si>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</si>
  <si>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</si>
  <si>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</si>
  <si>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</si>
  <si>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</si>
  <si>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</si>
  <si>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</si>
  <si>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</si>
  <si>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</si>
  <si>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</si>
  <si>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</si>
  <si>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</si>
  <si>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</si>
  <si>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</si>
  <si>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</si>
  <si>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</si>
  <si>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</si>
  <si>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</si>
  <si>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</si>
  <si>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</si>
  <si>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</si>
  <si>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</si>
  <si>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</si>
  <si>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</si>
  <si>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</si>
  <si>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</si>
  <si>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</si>
  <si>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</si>
  <si>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</si>
  <si>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</si>
  <si>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</si>
  <si>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</si>
  <si>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</si>
  <si>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</si>
  <si>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</si>
  <si>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</si>
  <si>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</si>
  <si>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</si>
  <si>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</si>
  <si>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</si>
  <si>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</si>
  <si>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</si>
  <si>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</si>
  <si>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</si>
  <si>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</si>
  <si>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</si>
  <si>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</si>
  <si>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</si>
  <si>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</si>
  <si>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</si>
  <si>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</si>
  <si>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</si>
  <si>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</si>
  <si>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</si>
  <si>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</si>
  <si>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</si>
  <si>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</si>
  <si>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</si>
  <si>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</si>
  <si>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</si>
  <si>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</si>
  <si>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</si>
  <si>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</si>
  <si>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</si>
  <si>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</si>
  <si>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</si>
  <si>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</si>
  <si>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</si>
  <si>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</si>
  <si>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</si>
  <si>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</si>
  <si>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</si>
  <si>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</si>
  <si>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</si>
  <si>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</si>
  <si>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</si>
  <si>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</si>
  <si>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</si>
  <si>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</si>
  <si>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</si>
  <si>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</si>
  <si>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</si>
  <si>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</si>
  <si>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</si>
  <si>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</si>
  <si>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</si>
  <si>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</si>
  <si>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</si>
  <si>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</si>
  <si>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</si>
  <si>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</si>
  <si>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</si>
  <si>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</si>
  <si>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</si>
  <si>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</si>
  <si>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</si>
  <si>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</si>
  <si>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</si>
  <si>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</si>
  <si>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</si>
  <si>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</si>
  <si>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</si>
  <si>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</si>
  <si>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</si>
  <si>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</si>
  <si>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</si>
  <si>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</si>
  <si>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</si>
  <si>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</si>
  <si>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</si>
  <si>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</si>
  <si>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</si>
  <si>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</si>
  <si>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</si>
  <si>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</si>
  <si>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</si>
  <si>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</si>
  <si>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</si>
  <si>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</si>
  <si>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</si>
  <si>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</si>
  <si>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</si>
  <si>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</si>
  <si>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</si>
  <si>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</si>
  <si>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</si>
  <si>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</si>
  <si>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</si>
  <si>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</si>
  <si>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</si>
  <si>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</si>
  <si>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</si>
  <si>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</si>
  <si>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</si>
  <si>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</si>
  <si>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</si>
  <si>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</si>
  <si>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</si>
  <si>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</si>
  <si>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</si>
  <si>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</si>
  <si>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</si>
  <si>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</si>
  <si>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</si>
  <si>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</si>
  <si>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</si>
  <si>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</si>
  <si>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</si>
  <si>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</si>
  <si>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</si>
  <si>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</si>
  <si>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</si>
  <si>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</si>
  <si>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</si>
  <si>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</si>
  <si>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</si>
  <si>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</si>
  <si>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</si>
  <si>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</si>
  <si>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</si>
  <si>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</si>
  <si>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</si>
  <si>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</si>
  <si>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</si>
  <si>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</si>
  <si>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</si>
  <si>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</si>
  <si>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</si>
  <si>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</si>
  <si>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</si>
  <si>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</si>
  <si>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</si>
  <si>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</si>
  <si>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</si>
  <si>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</si>
  <si>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</si>
  <si>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</si>
  <si>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</si>
  <si>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</si>
  <si>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</si>
  <si>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</si>
  <si>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</si>
  <si>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</si>
  <si>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</si>
  <si>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</si>
  <si>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</si>
  <si>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</si>
  <si>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</si>
  <si>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</si>
  <si>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</si>
  <si>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</si>
  <si>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</si>
  <si>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</si>
  <si>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</si>
  <si>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</si>
  <si>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</si>
  <si>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</si>
  <si>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</si>
  <si>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</si>
  <si>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</si>
  <si>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</si>
  <si>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</si>
  <si>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</si>
  <si>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</si>
  <si>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</si>
  <si>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</si>
  <si>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</si>
  <si>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</si>
  <si>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</si>
  <si>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</si>
  <si>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</si>
  <si>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</si>
  <si>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</si>
  <si>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</si>
  <si>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</si>
  <si>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</si>
  <si>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</si>
  <si>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</si>
  <si>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</si>
  <si>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</si>
  <si>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</si>
  <si>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</si>
  <si>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</si>
  <si>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</si>
  <si>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</si>
  <si>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</si>
  <si>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</si>
  <si>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</si>
  <si>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</si>
  <si>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</si>
  <si>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</si>
  <si>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</si>
  <si>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</si>
  <si>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</si>
  <si>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</si>
  <si>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</si>
  <si>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</si>
  <si>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</si>
  <si>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</si>
  <si>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</si>
  <si>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</si>
  <si>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</si>
  <si>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</si>
  <si>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</si>
  <si>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</si>
  <si>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</si>
  <si>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</si>
  <si>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</si>
  <si>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</si>
  <si>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</si>
  <si>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</si>
  <si>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</si>
  <si>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</si>
  <si>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</si>
  <si>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</si>
  <si>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</si>
  <si>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</si>
  <si>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</si>
  <si>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</si>
  <si>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</si>
  <si>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</si>
  <si>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</si>
  <si>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</si>
  <si>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</si>
  <si>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</si>
  <si>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</si>
  <si>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</si>
  <si>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</si>
  <si>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</si>
  <si>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</si>
  <si>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</si>
  <si>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</si>
  <si>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</si>
  <si>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</si>
  <si>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</si>
  <si>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</si>
  <si>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</si>
  <si>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</si>
  <si>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</si>
  <si>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</si>
  <si>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</si>
  <si>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</si>
  <si>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</si>
  <si>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</si>
  <si>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</si>
  <si>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</si>
  <si>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</si>
  <si>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</si>
  <si>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</si>
  <si>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</si>
  <si>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</si>
  <si>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</si>
  <si>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</si>
  <si>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</si>
  <si>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</si>
  <si>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</si>
  <si>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</si>
  <si>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</si>
  <si>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</si>
  <si>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</si>
  <si>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</si>
  <si>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</si>
  <si>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</si>
  <si>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</si>
  <si>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</si>
  <si>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</si>
  <si>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</si>
  <si>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</si>
  <si>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</si>
  <si>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</si>
  <si>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</si>
  <si>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</si>
  <si>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</si>
  <si>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</si>
  <si>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</si>
  <si>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</si>
  <si>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</si>
  <si>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</si>
  <si>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</si>
  <si>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</si>
  <si>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</si>
  <si>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</si>
  <si>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</si>
  <si>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</si>
  <si>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</si>
  <si>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</si>
  <si>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</si>
  <si>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</si>
  <si>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</si>
  <si>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</si>
  <si>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</si>
  <si>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</si>
  <si>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</si>
  <si>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</si>
  <si>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</si>
  <si>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</si>
  <si>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</si>
  <si>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</si>
  <si>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</si>
  <si>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</si>
  <si>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</si>
  <si>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</si>
  <si>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</si>
  <si>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</si>
  <si>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</si>
  <si>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</si>
  <si>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</si>
  <si>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</si>
  <si>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</si>
  <si>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</si>
  <si>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</si>
  <si>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</si>
  <si>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</si>
  <si>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</si>
  <si>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</si>
  <si>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</si>
  <si>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</si>
  <si>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</si>
  <si>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</si>
  <si>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</si>
  <si>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</si>
  <si>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</si>
  <si>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</si>
  <si>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</si>
  <si>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</si>
  <si>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</si>
  <si>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</si>
  <si>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</si>
  <si>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</si>
  <si>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</si>
  <si>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</si>
  <si>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</si>
  <si>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</si>
  <si>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</si>
  <si>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</si>
  <si>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</si>
  <si>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</si>
  <si>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</si>
  <si>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</si>
  <si>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</si>
  <si>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</si>
  <si>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</si>
  <si>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</si>
  <si>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</si>
  <si>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</si>
  <si>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</si>
  <si>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</si>
  <si>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</si>
  <si>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</si>
  <si>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</si>
  <si>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</si>
  <si>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</si>
  <si>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</si>
  <si>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</si>
  <si>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</si>
  <si>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</si>
  <si>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</si>
  <si>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</si>
  <si>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</si>
  <si>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</si>
  <si>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</si>
  <si>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</si>
  <si>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</si>
  <si>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</si>
  <si>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</si>
  <si>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</si>
  <si>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</si>
  <si>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</si>
  <si>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</si>
  <si>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</si>
  <si>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</si>
  <si>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</si>
  <si>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</si>
  <si>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</si>
  <si>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</si>
  <si>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</si>
  <si>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</si>
  <si>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</si>
  <si>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</si>
  <si>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</si>
  <si>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</si>
  <si>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</si>
  <si>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</si>
  <si>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</si>
  <si>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</si>
  <si>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</si>
  <si>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</si>
  <si>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</si>
  <si>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</si>
  <si>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</si>
  <si>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</si>
  <si>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</si>
  <si>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</si>
  <si>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</si>
  <si>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</si>
  <si>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</si>
  <si>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</si>
  <si>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</si>
  <si>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</si>
  <si>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</si>
  <si>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</si>
  <si>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</si>
  <si>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</si>
  <si>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</si>
  <si>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</si>
  <si>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</si>
  <si>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</si>
  <si>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</si>
  <si>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</si>
  <si>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</si>
  <si>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</si>
  <si>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</si>
  <si>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</si>
  <si>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</si>
  <si>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</si>
  <si>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</si>
  <si>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</si>
  <si>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</si>
  <si>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</si>
  <si>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</si>
  <si>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</si>
  <si>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</si>
  <si>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</si>
  <si>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</si>
  <si>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</si>
  <si>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</si>
  <si>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</si>
  <si>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</si>
  <si>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</si>
  <si>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</si>
  <si>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</si>
  <si>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</si>
  <si>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</si>
  <si>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</si>
  <si>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</si>
  <si>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</si>
  <si>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</si>
  <si>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</si>
  <si>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</si>
  <si>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</si>
  <si>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</si>
  <si>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</si>
  <si>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</si>
  <si>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</si>
  <si>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</si>
  <si>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</si>
  <si>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</si>
  <si>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</si>
  <si>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</si>
  <si>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</si>
  <si>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</si>
  <si>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</si>
  <si>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</si>
  <si>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</si>
  <si>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</si>
  <si>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</si>
  <si>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</si>
  <si>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</si>
  <si>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</si>
  <si>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</si>
  <si>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</si>
  <si>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</si>
  <si>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</si>
  <si>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</si>
  <si>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</si>
  <si>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</si>
  <si>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</si>
  <si>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</si>
  <si>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</si>
  <si>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</si>
  <si>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</si>
  <si>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</si>
  <si>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</si>
  <si>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</si>
  <si>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</si>
  <si>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</si>
  <si>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</si>
  <si>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</si>
  <si>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</si>
  <si>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</si>
  <si>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</si>
  <si>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</si>
  <si>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</si>
  <si>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</si>
  <si>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</si>
  <si>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</si>
  <si>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</si>
  <si>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</si>
  <si>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</si>
  <si>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</si>
  <si>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</si>
  <si>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</si>
  <si>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</si>
  <si>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</si>
  <si>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</si>
  <si>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</si>
  <si>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</si>
  <si>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</si>
  <si>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</si>
  <si>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</si>
  <si>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</si>
  <si>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</si>
  <si>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</si>
  <si>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</si>
  <si>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</si>
  <si>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</si>
  <si>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</si>
  <si>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</si>
  <si>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</si>
  <si>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</si>
  <si>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</si>
  <si>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</si>
  <si>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</si>
  <si>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</si>
  <si>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</si>
  <si>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</si>
  <si>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</si>
  <si>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</si>
  <si>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</si>
  <si>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</si>
  <si>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</si>
  <si>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</si>
  <si>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</si>
  <si>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</si>
  <si>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</si>
  <si>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</si>
  <si>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</si>
  <si>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</si>
  <si>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</si>
  <si>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</si>
  <si>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</si>
  <si>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</si>
  <si>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</si>
  <si>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</si>
  <si>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</si>
  <si>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</si>
  <si>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</si>
  <si>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</si>
  <si>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</si>
  <si>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</si>
  <si>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</si>
  <si>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</si>
  <si>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</si>
  <si>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</si>
  <si>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</si>
  <si>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</si>
  <si>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</si>
  <si>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</si>
  <si>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</si>
  <si>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</si>
  <si>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</si>
  <si>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</si>
  <si>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</si>
  <si>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</si>
  <si>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</si>
  <si>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</si>
  <si>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</si>
  <si>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</si>
  <si>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</si>
  <si>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</si>
  <si>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</si>
  <si>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</si>
  <si>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</si>
  <si>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</si>
  <si>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</si>
  <si>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</si>
  <si>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</si>
  <si>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</si>
  <si>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</si>
  <si>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</si>
  <si>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</si>
  <si>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</si>
  <si>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</si>
  <si>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</si>
  <si>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</si>
  <si>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</si>
  <si>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</si>
  <si>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</si>
  <si>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</si>
  <si>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</si>
  <si>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</si>
  <si>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</si>
  <si>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</si>
  <si>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</si>
  <si>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</si>
  <si>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</si>
  <si>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</si>
  <si>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</si>
  <si>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</si>
  <si>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</si>
  <si>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</si>
  <si>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</si>
  <si>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</si>
  <si>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</si>
  <si>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</si>
  <si>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</si>
  <si>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</si>
  <si>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</si>
  <si>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</si>
  <si>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</si>
  <si>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</si>
  <si>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</si>
  <si>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</si>
  <si>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</si>
  <si>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</si>
  <si>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</si>
  <si>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</si>
  <si>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</si>
  <si>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</si>
  <si>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</si>
  <si>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</si>
  <si>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</si>
  <si>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</si>
  <si>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</si>
  <si>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</si>
  <si>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</si>
  <si>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</si>
  <si>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</si>
  <si>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</si>
  <si>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</si>
  <si>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</si>
  <si>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</si>
  <si>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</si>
  <si>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</si>
  <si>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</si>
  <si>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</si>
  <si>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</si>
  <si>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</si>
  <si>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</si>
  <si>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</si>
  <si>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</si>
  <si>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</si>
  <si>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</si>
  <si>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</si>
  <si>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</si>
  <si>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</si>
  <si>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</si>
  <si>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</si>
  <si>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</si>
  <si>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</si>
  <si>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</si>
  <si>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</si>
  <si>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</si>
  <si>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</si>
  <si>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</si>
  <si>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</si>
  <si>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</si>
  <si>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</si>
  <si>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</si>
  <si>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</si>
  <si>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</si>
  <si>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</si>
  <si>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</si>
  <si>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</si>
  <si>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</si>
  <si>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</si>
  <si>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</si>
  <si>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</si>
  <si>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</si>
  <si>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</si>
  <si>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</si>
  <si>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</si>
  <si>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</si>
  <si>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</si>
  <si>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</si>
  <si>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</si>
  <si>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</si>
  <si>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</si>
  <si>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</si>
  <si>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</si>
  <si>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</si>
  <si>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</si>
  <si>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</si>
  <si>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</si>
  <si>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</si>
  <si>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</si>
  <si>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</si>
  <si>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</si>
  <si>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</si>
  <si>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</si>
  <si>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</si>
  <si>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</si>
  <si>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</si>
  <si>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</si>
  <si>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</si>
  <si>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</si>
  <si>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</si>
  <si>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</si>
  <si>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</si>
  <si>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</si>
  <si>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</si>
  <si>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</si>
  <si>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</si>
  <si>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</si>
  <si>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</si>
  <si>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</si>
  <si>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</si>
  <si>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</si>
  <si>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</si>
  <si>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</si>
  <si>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</si>
  <si>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</si>
  <si>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</si>
  <si>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</si>
  <si>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</si>
  <si>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</si>
  <si>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</si>
  <si>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</si>
  <si>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</si>
  <si>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</si>
  <si>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</si>
  <si>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</si>
  <si>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</si>
  <si>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</si>
  <si>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</si>
  <si>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</si>
  <si>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</si>
  <si>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</si>
  <si>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</si>
  <si>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</si>
  <si>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</si>
  <si>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</si>
  <si>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</si>
  <si>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</si>
  <si>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</si>
  <si>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</si>
  <si>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</si>
  <si>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</si>
  <si>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</si>
  <si>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</si>
  <si>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</si>
  <si>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</si>
  <si>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</si>
  <si>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</si>
  <si>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</si>
  <si>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</si>
  <si>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</si>
  <si>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</si>
  <si>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</si>
  <si>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</si>
  <si>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</si>
  <si>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</si>
  <si>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</si>
  <si>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</si>
  <si>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</si>
  <si>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</si>
  <si>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</si>
  <si>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</si>
  <si>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</si>
  <si>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</si>
  <si>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</si>
  <si>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</si>
  <si>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</si>
  <si>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</si>
  <si>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</si>
  <si>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</si>
  <si>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</si>
  <si>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</si>
  <si>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</si>
  <si>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</si>
  <si>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</si>
  <si>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</si>
  <si>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</si>
  <si>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</si>
  <si>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</si>
  <si>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</si>
  <si>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</si>
  <si>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</si>
  <si>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</si>
  <si>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</si>
  <si>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</si>
  <si>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</si>
  <si>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</si>
  <si>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</si>
  <si>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</si>
  <si>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</si>
  <si>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</si>
  <si>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</si>
  <si>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</si>
  <si>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</si>
  <si>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</si>
  <si>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</si>
  <si>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</si>
  <si>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</si>
  <si>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</si>
  <si>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</si>
  <si>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</si>
  <si>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</si>
  <si>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</si>
  <si>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</si>
  <si>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</si>
  <si>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</si>
  <si>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</si>
  <si>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</si>
  <si>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</si>
  <si>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</si>
  <si>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</si>
  <si>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</si>
  <si>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</si>
  <si>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</si>
  <si>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</si>
  <si>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</si>
  <si>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</si>
  <si>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</si>
  <si>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</si>
  <si>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</si>
  <si>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</si>
  <si>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</si>
  <si>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</si>
  <si>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</si>
  <si>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</si>
  <si>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</si>
  <si>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</si>
  <si>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</si>
  <si>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</si>
  <si>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</si>
  <si>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</si>
  <si>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</si>
  <si>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</si>
  <si>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</si>
  <si>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</si>
  <si>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</si>
  <si>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</si>
  <si>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</si>
  <si>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</si>
  <si>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</si>
  <si>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</si>
  <si>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</si>
  <si>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</si>
  <si>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</si>
  <si>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</si>
  <si>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</si>
  <si>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</si>
  <si>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</si>
  <si>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</si>
  <si>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</si>
  <si>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</si>
  <si>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</si>
  <si>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</si>
  <si>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</si>
  <si>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</si>
  <si>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</si>
  <si>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</si>
  <si>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</si>
  <si>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</si>
  <si>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</si>
  <si>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</si>
  <si>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</si>
  <si>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</si>
  <si>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</si>
  <si>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</si>
  <si>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</si>
  <si>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</si>
  <si>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</si>
  <si>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</si>
  <si>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</si>
  <si>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</si>
  <si>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</si>
  <si>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</si>
  <si>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</si>
  <si>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</si>
  <si>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</si>
  <si>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</si>
  <si>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</si>
  <si>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</si>
  <si>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</si>
  <si>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</si>
  <si>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</si>
  <si>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</si>
  <si>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</si>
  <si>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</si>
  <si>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</si>
  <si>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</si>
  <si>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</si>
  <si>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</si>
  <si>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</si>
  <si>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</si>
  <si>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</si>
  <si>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</si>
  <si>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</si>
  <si>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</si>
  <si>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</si>
  <si>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</si>
  <si>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</si>
  <si>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</si>
  <si>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</si>
  <si>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</si>
  <si>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</si>
  <si>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</si>
  <si>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</si>
  <si>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</si>
  <si>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</si>
  <si>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</si>
  <si>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</si>
  <si>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</si>
  <si>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</si>
  <si>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</si>
  <si>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</si>
  <si>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</si>
  <si>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</si>
  <si>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</si>
  <si>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</si>
  <si>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</si>
  <si>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</si>
  <si>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</si>
  <si>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</si>
  <si>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</si>
  <si>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</si>
  <si>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</si>
  <si>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</si>
  <si>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</si>
  <si>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</si>
  <si>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</si>
  <si>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</si>
  <si>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</si>
  <si>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</si>
  <si>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</si>
  <si>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</si>
  <si>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</si>
  <si>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</si>
  <si>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</si>
  <si>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</si>
  <si>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</si>
  <si>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</si>
  <si>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</si>
  <si>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</si>
  <si>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</si>
  <si>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</si>
  <si>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</si>
  <si>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</si>
  <si>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</si>
  <si>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</si>
  <si>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</si>
  <si>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</si>
  <si>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</si>
  <si>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</si>
  <si>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</si>
  <si>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</si>
  <si>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</si>
  <si>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</si>
  <si>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</si>
  <si>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</si>
  <si>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</si>
  <si>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</si>
  <si>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</si>
  <si>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</si>
  <si>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</si>
  <si>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</si>
  <si>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</si>
  <si>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</si>
  <si>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</si>
  <si>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</si>
  <si>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</si>
  <si>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</si>
  <si>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</si>
  <si>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</si>
  <si>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</si>
  <si>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</si>
  <si>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</si>
  <si>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</si>
  <si>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</si>
  <si>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</si>
  <si>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</si>
  <si>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</si>
  <si>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</si>
  <si>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</si>
  <si>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</si>
  <si>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</si>
  <si>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</si>
  <si>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</si>
  <si>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</si>
  <si>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</si>
  <si>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</si>
  <si>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</si>
  <si>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</si>
  <si>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</si>
  <si>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</si>
  <si>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</si>
  <si>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</si>
  <si>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</si>
  <si>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</si>
  <si>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</si>
  <si>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</si>
  <si>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</si>
  <si>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</si>
  <si>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</si>
  <si>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</si>
  <si>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</si>
  <si>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</si>
  <si>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</si>
  <si>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</si>
  <si>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</si>
  <si>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</si>
  <si>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</si>
  <si>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</si>
  <si>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</si>
  <si>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</si>
  <si>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</si>
  <si>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</si>
  <si>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</si>
  <si>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</si>
  <si>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</si>
  <si>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</si>
  <si>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</si>
  <si>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</si>
  <si>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</si>
  <si>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</si>
  <si>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</si>
  <si>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</si>
  <si>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</si>
  <si>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</si>
  <si>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</si>
  <si>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</si>
  <si>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</si>
  <si>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</si>
  <si>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</si>
  <si>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</si>
  <si>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</si>
  <si>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</si>
  <si>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</si>
  <si>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</si>
  <si>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</si>
  <si>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</si>
  <si>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</si>
  <si>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</si>
  <si>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</si>
  <si>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</si>
  <si>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</si>
  <si>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</si>
  <si>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</si>
  <si>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</si>
  <si>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</si>
  <si>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</si>
  <si>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</si>
  <si>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</si>
  <si>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</si>
  <si>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</si>
  <si>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</si>
  <si>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</si>
  <si>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</si>
  <si>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</si>
  <si>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</si>
  <si>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</si>
  <si>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</si>
  <si>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</si>
  <si>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</si>
  <si>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</si>
  <si>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</si>
  <si>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</si>
  <si>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</si>
  <si>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</si>
  <si>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</si>
  <si>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</si>
  <si>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</si>
  <si>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</si>
  <si>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</si>
  <si>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</si>
  <si>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</si>
  <si>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</si>
  <si>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</si>
  <si>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</si>
  <si>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</si>
  <si>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</si>
  <si>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</si>
  <si>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</si>
  <si>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</si>
  <si>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</si>
  <si>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</si>
  <si>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</si>
  <si>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</si>
  <si>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</si>
  <si>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</si>
  <si>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</si>
  <si>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</si>
  <si>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</si>
  <si>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</si>
  <si>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</si>
  <si>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</si>
  <si>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</si>
  <si>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</si>
  <si>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</si>
  <si>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</si>
  <si>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</si>
  <si>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</si>
  <si>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</si>
  <si>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</si>
  <si>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</si>
  <si>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</si>
  <si>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</si>
  <si>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</si>
  <si>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</si>
  <si>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</si>
  <si>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</si>
  <si>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</si>
  <si>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</si>
  <si>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</si>
  <si>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</si>
  <si>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</si>
  <si>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</si>
  <si>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</si>
  <si>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</si>
  <si>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</si>
  <si>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</si>
  <si>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</si>
  <si>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</si>
  <si>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</si>
  <si>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</si>
  <si>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</si>
  <si>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</si>
  <si>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</si>
  <si>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</si>
  <si>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</si>
  <si>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</si>
  <si>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</si>
  <si>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</si>
  <si>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</si>
  <si>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</si>
  <si>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</si>
  <si>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</si>
  <si>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</si>
  <si>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</si>
  <si>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</si>
  <si>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</si>
  <si>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</si>
  <si>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</si>
  <si>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</si>
  <si>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</si>
  <si>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</si>
  <si>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</si>
  <si>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</si>
  <si>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</si>
  <si>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</si>
  <si>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</si>
  <si>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</si>
  <si>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</si>
  <si>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</si>
  <si>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</si>
  <si>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</si>
  <si>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</si>
  <si>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</si>
  <si>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</si>
  <si>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</si>
  <si>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</si>
  <si>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</si>
  <si>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</si>
  <si>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</si>
  <si>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</si>
  <si>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</si>
  <si>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</si>
  <si>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</si>
  <si>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</si>
  <si>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</si>
  <si>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</si>
  <si>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</si>
  <si>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</si>
  <si>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</si>
  <si>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</si>
  <si>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</si>
  <si>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</si>
  <si>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</si>
  <si>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</si>
  <si>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</si>
  <si>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</si>
  <si>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</si>
  <si>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</si>
  <si>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</si>
  <si>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</si>
  <si>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</si>
  <si>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</si>
  <si>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</si>
  <si>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</si>
  <si>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</si>
  <si>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</si>
  <si>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</si>
  <si>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</si>
  <si>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</si>
  <si>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</si>
  <si>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</si>
  <si>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</si>
  <si>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</si>
  <si>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</si>
  <si>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</si>
  <si>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</si>
  <si>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</si>
  <si>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</si>
  <si>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</si>
  <si>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</si>
  <si>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</si>
  <si>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</si>
  <si>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</si>
  <si>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</si>
  <si>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</si>
  <si>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</si>
  <si>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</si>
  <si>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</si>
  <si>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</si>
  <si>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</si>
  <si>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</si>
  <si>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</si>
  <si>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</si>
  <si>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</si>
  <si>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</si>
  <si>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</si>
  <si>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</si>
  <si>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</si>
  <si>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</si>
  <si>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</si>
  <si>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</si>
  <si>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</si>
  <si>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</si>
  <si>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</si>
  <si>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</si>
  <si>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</si>
  <si>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</si>
  <si>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</si>
  <si>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</si>
  <si>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</si>
  <si>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</si>
  <si>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</si>
  <si>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</si>
  <si>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</si>
  <si>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</si>
  <si>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</si>
  <si>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</si>
  <si>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</si>
  <si>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</si>
  <si>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</si>
  <si>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</si>
  <si>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</si>
  <si>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</si>
  <si>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</si>
  <si>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</si>
  <si>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</si>
  <si>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</si>
  <si>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</si>
  <si>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</si>
  <si>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</si>
  <si>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</si>
  <si>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</si>
  <si>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</si>
  <si>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</si>
  <si>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</si>
  <si>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</si>
  <si>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</si>
  <si>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</si>
  <si>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</si>
  <si>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</si>
  <si>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</si>
  <si>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</si>
  <si>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</si>
  <si>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</si>
  <si>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</si>
  <si>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</si>
  <si>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</si>
  <si>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</si>
  <si>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</si>
  <si>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</si>
  <si>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</si>
  <si>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</si>
  <si>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</si>
  <si>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</si>
  <si>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</si>
  <si>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</si>
  <si>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</si>
  <si>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</si>
  <si>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</si>
  <si>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</si>
  <si>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</si>
  <si>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</si>
  <si>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</si>
  <si>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</si>
  <si>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</si>
  <si>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</si>
  <si>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</si>
  <si>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</si>
  <si>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</si>
  <si>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</si>
  <si>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</si>
  <si>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</si>
  <si>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</si>
  <si>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</si>
  <si>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</si>
  <si>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</si>
  <si>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</si>
  <si>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</si>
  <si>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</si>
  <si>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</si>
  <si>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</si>
  <si>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</si>
  <si>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</si>
  <si>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</si>
  <si>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</si>
  <si>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</si>
  <si>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</si>
  <si>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</si>
  <si>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</si>
  <si>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</si>
  <si>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</si>
  <si>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</si>
  <si>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</si>
  <si>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</si>
  <si>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</si>
  <si>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</si>
  <si>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</si>
  <si>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</si>
  <si>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</si>
  <si>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</si>
  <si>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</si>
  <si>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</si>
  <si>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</si>
  <si>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</si>
  <si>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</si>
  <si>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</si>
  <si>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</si>
  <si>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</si>
  <si>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</si>
  <si>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</si>
  <si>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</si>
  <si>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</si>
  <si>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</si>
  <si>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</si>
  <si>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</si>
  <si>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</si>
  <si>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</si>
  <si>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</si>
  <si>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</si>
  <si>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</si>
  <si>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</si>
  <si>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</si>
  <si>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</si>
  <si>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</si>
  <si>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</si>
  <si>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</si>
  <si>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</si>
  <si>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</si>
  <si>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</si>
  <si>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</si>
  <si>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</si>
  <si>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</si>
  <si>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</si>
  <si>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</si>
  <si>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</si>
  <si>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</si>
  <si>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</si>
  <si>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</si>
  <si>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</si>
  <si>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</si>
  <si>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</si>
  <si>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</si>
  <si>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</si>
  <si>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</si>
  <si>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</si>
  <si>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</si>
  <si>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</si>
  <si>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</si>
  <si>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</si>
  <si>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</si>
  <si>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</si>
  <si>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</si>
  <si>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</si>
  <si>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</si>
  <si>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</si>
  <si>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</si>
  <si>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</si>
  <si>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</si>
  <si>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</si>
  <si>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</si>
  <si>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</si>
  <si>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</si>
  <si>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</si>
  <si>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</si>
  <si>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</si>
  <si>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</si>
  <si>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</si>
  <si>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</si>
  <si>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</si>
  <si>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</si>
  <si>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</si>
  <si>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</si>
  <si>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</si>
  <si>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</si>
  <si>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</si>
  <si>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</si>
  <si>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</si>
  <si>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</si>
  <si>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</si>
  <si>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</si>
  <si>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</si>
  <si>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</si>
  <si>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</si>
  <si>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</si>
  <si>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</si>
  <si>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</si>
  <si>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</si>
  <si>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</si>
  <si>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</si>
  <si>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</si>
  <si>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</si>
  <si>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</si>
  <si>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</si>
  <si>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</si>
  <si>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</si>
  <si>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</si>
  <si>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</si>
  <si>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</si>
  <si>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</si>
  <si>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</si>
  <si>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</si>
  <si>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</si>
  <si>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</si>
  <si>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</si>
  <si>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</si>
  <si>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</si>
  <si>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</si>
  <si>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</si>
  <si>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</si>
  <si>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</si>
  <si>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</si>
  <si>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</si>
  <si>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</si>
  <si>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</si>
  <si>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</si>
  <si>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</si>
  <si>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</si>
  <si>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</si>
  <si>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</si>
  <si>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</si>
  <si>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</si>
  <si>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</si>
  <si>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</si>
  <si>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</si>
  <si>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</si>
  <si>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</si>
  <si>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</si>
  <si>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</si>
  <si>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</si>
  <si>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</si>
  <si>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</si>
  <si>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</si>
  <si>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</si>
  <si>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</si>
  <si>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</si>
  <si>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</si>
  <si>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</si>
  <si>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</si>
  <si>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</si>
  <si>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</si>
  <si>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</si>
  <si>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</si>
  <si>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</si>
  <si>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</si>
  <si>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</si>
  <si>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</si>
  <si>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</si>
  <si>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</si>
  <si>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</si>
  <si>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</si>
  <si>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</si>
  <si>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</si>
  <si>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</si>
  <si>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</si>
  <si>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</si>
  <si>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</si>
  <si>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</si>
  <si>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</si>
  <si>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</si>
  <si>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</si>
  <si>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</si>
  <si>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</si>
  <si>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</si>
  <si>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</si>
  <si>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</si>
  <si>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</si>
  <si>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</si>
  <si>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</si>
  <si>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</si>
  <si>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</si>
  <si>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</si>
  <si>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</si>
  <si>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</si>
  <si>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</si>
  <si>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</si>
  <si>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</si>
  <si>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</si>
  <si>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</si>
  <si>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</si>
  <si>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</si>
  <si>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</si>
  <si>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</si>
  <si>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</si>
  <si>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</si>
  <si>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</si>
  <si>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</si>
  <si>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</si>
  <si>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</si>
  <si>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</si>
  <si>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</si>
  <si>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</si>
  <si>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</si>
  <si>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</si>
  <si>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</si>
  <si>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</si>
  <si>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</si>
  <si>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</si>
  <si>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</si>
  <si>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</si>
  <si>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</si>
  <si>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</si>
  <si>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</si>
  <si>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</si>
  <si>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</si>
  <si>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</si>
  <si>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</si>
  <si>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</si>
  <si>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</si>
  <si>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</si>
  <si>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</si>
  <si>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</si>
  <si>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</si>
  <si>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</si>
  <si>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</si>
  <si>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</si>
  <si>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</si>
  <si>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</si>
  <si>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</si>
  <si>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</si>
  <si>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</si>
  <si>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</si>
  <si>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</si>
  <si>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</si>
  <si>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</si>
  <si>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</si>
  <si>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</si>
  <si>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</si>
  <si>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</si>
  <si>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</si>
  <si>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</si>
  <si>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</si>
  <si>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</si>
  <si>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</si>
  <si>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</si>
  <si>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</si>
  <si>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</si>
  <si>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</si>
  <si>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</si>
  <si>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</si>
  <si>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</si>
  <si>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</si>
  <si>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</si>
  <si>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</si>
  <si>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</si>
  <si>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</si>
  <si>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</si>
  <si>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</si>
  <si>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</si>
  <si>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</si>
  <si>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</si>
  <si>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</si>
  <si>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</si>
  <si>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</si>
  <si>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</si>
  <si>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</si>
  <si>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</si>
  <si>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</si>
  <si>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</si>
  <si>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</si>
  <si>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</si>
  <si>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</si>
  <si>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</si>
  <si>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</si>
  <si>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</si>
  <si>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</si>
  <si>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</si>
  <si>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</si>
  <si>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</si>
  <si>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</si>
  <si>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</si>
  <si>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</si>
  <si>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</si>
  <si>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</si>
  <si>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</si>
  <si>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</si>
  <si>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</si>
  <si>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</si>
  <si>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</si>
  <si>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</si>
  <si>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</si>
  <si>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</si>
  <si>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</si>
  <si>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</si>
  <si>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</si>
  <si>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</si>
  <si>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</si>
  <si>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</si>
  <si>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</si>
  <si>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</si>
  <si>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</si>
  <si>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</si>
  <si>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</si>
  <si>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</si>
  <si>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</si>
  <si>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</si>
  <si>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</si>
  <si>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</si>
  <si>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</si>
  <si>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</si>
  <si>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</si>
  <si>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</si>
  <si>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</si>
  <si>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</si>
  <si>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</si>
  <si>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</si>
  <si>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</si>
  <si>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</si>
  <si>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</si>
  <si>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</si>
  <si>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</si>
  <si>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</si>
  <si>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</si>
  <si>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</si>
  <si>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</si>
  <si>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</si>
  <si>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</si>
  <si>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</si>
  <si>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</si>
  <si>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</si>
  <si>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</si>
  <si>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</si>
  <si>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</si>
  <si>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</si>
  <si>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</si>
  <si>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</si>
  <si>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</si>
  <si>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</si>
  <si>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</si>
  <si>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</si>
  <si>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</si>
  <si>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</si>
  <si>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</si>
  <si>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</si>
  <si>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</si>
  <si>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</si>
  <si>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</si>
  <si>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</si>
  <si>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</si>
  <si>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</si>
  <si>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</si>
  <si>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</si>
  <si>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</si>
  <si>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</si>
  <si>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</si>
  <si>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</si>
  <si>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</si>
  <si>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</si>
  <si>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</si>
  <si>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</si>
  <si>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</si>
  <si>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</si>
  <si>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</si>
  <si>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</si>
  <si>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</si>
  <si>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</si>
  <si>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</si>
  <si>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</si>
  <si>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</si>
  <si>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</si>
  <si>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</si>
  <si>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</si>
  <si>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</si>
  <si>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</si>
  <si>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</si>
  <si>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</si>
  <si>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</si>
  <si>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</si>
  <si>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</si>
  <si>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</si>
  <si>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</si>
  <si>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</si>
  <si>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</si>
  <si>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</si>
  <si>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</si>
  <si>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</si>
  <si>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</si>
  <si>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</si>
  <si>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</si>
  <si>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</si>
  <si>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</si>
  <si>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</si>
  <si>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</si>
  <si>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</si>
  <si>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</si>
  <si>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</si>
  <si>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</si>
  <si>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</si>
  <si>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</si>
  <si>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</si>
  <si>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</si>
  <si>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</si>
  <si>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</si>
  <si>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</si>
  <si>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</si>
  <si>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</si>
  <si>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</si>
  <si>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</si>
  <si>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</si>
  <si>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</si>
  <si>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</si>
  <si>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</si>
  <si>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</si>
  <si>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</si>
  <si>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</si>
  <si>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</si>
  <si>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</si>
  <si>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</si>
  <si>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</si>
  <si>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</si>
  <si>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</si>
  <si>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</si>
  <si>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</si>
  <si>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</si>
  <si>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</si>
  <si>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</si>
  <si>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</si>
  <si>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</si>
  <si>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</si>
  <si>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</si>
  <si>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</si>
  <si>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</si>
  <si>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</si>
  <si>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</si>
  <si>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</si>
  <si>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</si>
  <si>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</si>
  <si>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</si>
  <si>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</si>
  <si>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</si>
  <si>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</si>
  <si>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</si>
  <si>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</si>
  <si>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</si>
  <si>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</si>
  <si>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</si>
  <si>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</si>
  <si>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</si>
  <si>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</si>
  <si>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</si>
  <si>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</si>
  <si>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</si>
  <si>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</si>
  <si>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</si>
  <si>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</si>
  <si>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</si>
  <si>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</si>
  <si>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</si>
  <si>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</si>
  <si>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</si>
  <si>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</si>
  <si>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</si>
  <si>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</si>
  <si>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</si>
  <si>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</si>
  <si>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</si>
  <si>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</si>
  <si>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</si>
  <si>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</si>
  <si>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</si>
  <si>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</si>
  <si>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</si>
  <si>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</si>
  <si>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</si>
  <si>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</si>
  <si>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</si>
  <si>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</si>
  <si>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</si>
  <si>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</si>
  <si>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</si>
  <si>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</si>
  <si>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</si>
  <si>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</si>
  <si>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</si>
  <si>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</si>
  <si>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</si>
  <si>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</si>
  <si>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</si>
  <si>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</si>
  <si>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</si>
  <si>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</si>
  <si>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</si>
  <si>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</si>
  <si>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</si>
  <si>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</si>
  <si>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</si>
  <si>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</si>
  <si>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</si>
  <si>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</si>
  <si>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</si>
  <si>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</si>
  <si>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</si>
  <si>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</si>
  <si>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</si>
  <si>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</si>
  <si>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</si>
  <si>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</si>
  <si>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</si>
  <si>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</si>
  <si>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</si>
  <si>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</si>
  <si>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</si>
  <si>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</si>
  <si>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</si>
  <si>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</si>
  <si>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</si>
  <si>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</si>
  <si>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</si>
  <si>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</si>
  <si>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</si>
  <si>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</si>
  <si>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</si>
  <si>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</si>
  <si>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</si>
  <si>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</si>
  <si>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</si>
  <si>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</si>
  <si>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</si>
  <si>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</si>
  <si>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</si>
  <si>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</si>
  <si>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</si>
  <si>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</si>
  <si>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</si>
  <si>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</si>
  <si>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</si>
  <si>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</si>
  <si>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</si>
  <si>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</si>
  <si>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</si>
  <si>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</si>
  <si>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</si>
  <si>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</si>
  <si>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</si>
  <si>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</si>
  <si>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</si>
  <si>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</si>
  <si>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</si>
  <si>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</si>
  <si>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</si>
  <si>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</si>
  <si>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</si>
  <si>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</si>
  <si>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</si>
  <si>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</si>
  <si>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</si>
  <si>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</si>
  <si>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</si>
  <si>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</si>
  <si>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</si>
  <si>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</si>
  <si>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</si>
  <si>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</si>
  <si>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</si>
  <si>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</si>
  <si>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</si>
  <si>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</si>
  <si>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</si>
  <si>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</si>
  <si>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</si>
  <si>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</si>
  <si>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</si>
  <si>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</si>
  <si>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</si>
  <si>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</si>
  <si>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</si>
  <si>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</si>
  <si>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</si>
  <si>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</si>
  <si>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</si>
  <si>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</si>
  <si>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</si>
  <si>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</si>
  <si>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</si>
  <si>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</si>
  <si>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</si>
  <si>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</si>
  <si>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</si>
  <si>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</si>
  <si>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</si>
  <si>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</si>
  <si>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</si>
  <si>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</si>
  <si>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</si>
  <si>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</si>
  <si>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</si>
  <si>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</si>
  <si>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</si>
  <si>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</si>
  <si>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</si>
  <si>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</si>
  <si>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</si>
  <si>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</si>
  <si>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</si>
  <si>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</si>
  <si>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</si>
  <si>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</si>
  <si>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</si>
  <si>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</si>
  <si>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</si>
  <si>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</si>
  <si>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</si>
  <si>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</si>
  <si>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</si>
  <si>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</si>
  <si>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</si>
  <si>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</si>
  <si>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</si>
  <si>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</si>
  <si>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</si>
  <si>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</si>
  <si>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</si>
  <si>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</si>
  <si>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</si>
  <si>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</si>
  <si>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</si>
  <si>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</si>
  <si>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</si>
  <si>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</si>
  <si>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</si>
  <si>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</si>
  <si>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</si>
  <si>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</si>
  <si>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</si>
  <si>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</si>
  <si>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</si>
  <si>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</si>
  <si>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</si>
  <si>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</si>
  <si>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</si>
  <si>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</si>
  <si>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</si>
  <si>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</si>
  <si>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</si>
  <si>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</si>
  <si>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</si>
  <si>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</si>
  <si>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</si>
  <si>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</si>
  <si>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</si>
  <si>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</si>
  <si>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</si>
  <si>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</si>
  <si>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</si>
  <si>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</si>
  <si>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</si>
  <si>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</si>
  <si>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</si>
  <si>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</si>
  <si>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</si>
  <si>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</si>
  <si>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</si>
  <si>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</si>
  <si>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</si>
  <si>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</si>
  <si>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</si>
  <si>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</si>
  <si>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</si>
  <si>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</si>
  <si>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</si>
  <si>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</si>
  <si>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</si>
  <si>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</si>
  <si>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</si>
  <si>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</si>
  <si>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</si>
  <si>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</si>
  <si>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</si>
  <si>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</si>
  <si>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</si>
  <si>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</si>
  <si>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</si>
  <si>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</si>
  <si>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</si>
  <si>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</si>
  <si>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</si>
  <si>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</si>
  <si>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</si>
  <si>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</si>
  <si>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</si>
  <si>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</si>
  <si>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</si>
  <si>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</si>
  <si>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</si>
  <si>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</si>
  <si>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</si>
  <si>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</si>
  <si>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</si>
  <si>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</si>
  <si>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</si>
  <si>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</si>
  <si>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</si>
  <si>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</si>
  <si>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</si>
  <si>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</si>
  <si>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</si>
  <si>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</si>
  <si>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</si>
  <si>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</si>
  <si>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</si>
  <si>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</si>
  <si>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</si>
  <si>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</si>
  <si>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</si>
  <si>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</si>
  <si>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</si>
  <si>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</si>
  <si>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</si>
  <si>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</si>
  <si>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</si>
  <si>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</si>
  <si>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</si>
  <si>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</si>
  <si>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</si>
  <si>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</si>
  <si>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</si>
  <si>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</si>
  <si>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</si>
  <si>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</si>
  <si>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</si>
  <si>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</si>
  <si>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</si>
  <si>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</si>
  <si>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</si>
  <si>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</si>
  <si>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</si>
  <si>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</si>
  <si>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</si>
  <si>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</si>
  <si>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</si>
  <si>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</si>
  <si>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</si>
  <si>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</si>
  <si>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</si>
  <si>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</si>
  <si>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</si>
  <si>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</si>
  <si>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</si>
  <si>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</si>
  <si>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</si>
  <si>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</si>
  <si>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</si>
  <si>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</si>
  <si>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</si>
  <si>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</si>
  <si>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</si>
  <si>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</si>
  <si>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</si>
  <si>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</si>
  <si>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</si>
  <si>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</si>
  <si>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</si>
  <si>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</si>
  <si>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</si>
  <si>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</si>
  <si>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</si>
  <si>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</si>
  <si>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</si>
  <si>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</si>
  <si>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</si>
  <si>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</si>
  <si>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</si>
  <si>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</si>
  <si>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</si>
  <si>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</si>
  <si>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</si>
  <si>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</si>
  <si>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</si>
  <si>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</si>
  <si>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</si>
  <si>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</si>
  <si>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</si>
  <si>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</si>
  <si>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</si>
  <si>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</si>
  <si>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</si>
  <si>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</si>
  <si>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</si>
  <si>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</si>
  <si>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</si>
  <si>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</si>
  <si>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</si>
  <si>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</si>
  <si>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</si>
  <si>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</si>
  <si>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</si>
  <si>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</si>
  <si>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</si>
  <si>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</si>
  <si>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</si>
  <si>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</si>
  <si>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</si>
  <si>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</si>
  <si>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</si>
  <si>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</si>
  <si>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</si>
  <si>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</si>
  <si>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</si>
  <si>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</si>
  <si>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</si>
  <si>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</si>
  <si>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</si>
  <si>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</si>
  <si>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</si>
  <si>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</si>
  <si>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</si>
  <si>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</si>
  <si>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</si>
  <si>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</si>
  <si>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</si>
  <si>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</si>
  <si>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</si>
  <si>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</si>
  <si>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</si>
  <si>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</si>
  <si>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</si>
  <si>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</si>
  <si>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</si>
  <si>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</si>
  <si>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</si>
  <si>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</si>
  <si>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</si>
  <si>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</si>
  <si>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</si>
  <si>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</si>
  <si>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</si>
  <si>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</si>
  <si>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</si>
  <si>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</si>
  <si>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</si>
  <si>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</si>
  <si>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</si>
  <si>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</si>
  <si>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</si>
  <si>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</si>
  <si>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</si>
  <si>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</si>
  <si>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</si>
  <si>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</si>
  <si>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</si>
  <si>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</si>
  <si>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</si>
  <si>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</si>
  <si>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</si>
  <si>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</si>
  <si>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</si>
  <si>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</si>
  <si>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</si>
  <si>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</si>
  <si>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</si>
  <si>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</si>
  <si>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</si>
  <si>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</si>
  <si>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</si>
  <si>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</si>
  <si>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</si>
  <si>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</si>
  <si>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</si>
  <si>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</si>
  <si>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</si>
  <si>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</si>
  <si>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</si>
  <si>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</si>
  <si>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</si>
  <si>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</si>
  <si>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</si>
  <si>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</si>
  <si>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</si>
  <si>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</si>
  <si>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</si>
  <si>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</si>
  <si>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</si>
  <si>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</si>
  <si>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</si>
  <si>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</si>
  <si>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</si>
  <si>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</si>
  <si>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</si>
  <si>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</si>
  <si>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</si>
  <si>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</si>
  <si>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</si>
  <si>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</si>
  <si>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</si>
  <si>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</si>
  <si>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</si>
  <si>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</si>
  <si>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</si>
  <si>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</si>
  <si>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</si>
  <si>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</si>
  <si>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</si>
  <si>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</si>
  <si>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</si>
  <si>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</si>
  <si>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</si>
  <si>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</si>
  <si>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</si>
  <si>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</si>
  <si>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</si>
  <si>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</si>
  <si>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</si>
  <si>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</si>
  <si>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</si>
  <si>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</si>
  <si>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</si>
  <si>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</si>
  <si>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</si>
  <si>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</si>
  <si>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</si>
  <si>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</si>
  <si>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</si>
  <si>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</si>
  <si>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</si>
  <si>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</si>
  <si>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</si>
  <si>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</si>
  <si>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</si>
  <si>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</si>
  <si>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</si>
  <si>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</si>
  <si>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</si>
  <si>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</si>
  <si>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</si>
  <si>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</si>
  <si>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</si>
  <si>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</si>
  <si>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</si>
  <si>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</si>
  <si>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</si>
  <si>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</si>
  <si>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</si>
  <si>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</si>
  <si>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</si>
  <si>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</si>
  <si>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</si>
  <si>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</si>
  <si>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</si>
  <si>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</si>
  <si>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</si>
  <si>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</si>
  <si>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</si>
  <si>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</si>
  <si>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</si>
  <si>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</si>
  <si>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</si>
  <si>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</si>
  <si>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</si>
  <si>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</si>
  <si>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</si>
  <si>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</si>
  <si>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</si>
  <si>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</si>
  <si>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</si>
  <si>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</si>
  <si>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</si>
  <si>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</si>
  <si>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</si>
  <si>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</si>
  <si>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</si>
  <si>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</si>
  <si>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</si>
  <si>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</si>
  <si>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</si>
  <si>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</si>
  <si>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</si>
  <si>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</si>
  <si>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</si>
  <si>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</si>
  <si>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</si>
  <si>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</si>
  <si>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</si>
  <si>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</si>
  <si>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</si>
  <si>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</si>
  <si>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</si>
  <si>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</si>
  <si>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</si>
  <si>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</si>
  <si>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</si>
  <si>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</si>
  <si>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</si>
  <si>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</si>
  <si>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</si>
  <si>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</si>
  <si>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</si>
  <si>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</si>
  <si>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</si>
  <si>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</si>
  <si>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</si>
  <si>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</si>
  <si>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</si>
  <si>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</si>
  <si>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</si>
  <si>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</si>
  <si>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</si>
  <si>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</si>
  <si>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</si>
  <si>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</si>
  <si>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</si>
  <si>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</si>
  <si>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</si>
  <si>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</si>
  <si>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</si>
  <si>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</si>
  <si>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</si>
  <si>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</si>
  <si>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</si>
  <si>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</si>
  <si>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</si>
  <si>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</si>
  <si>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</si>
  <si>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</si>
  <si>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</si>
  <si>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</si>
  <si>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</si>
  <si>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</si>
  <si>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</si>
  <si>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</si>
  <si>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</si>
  <si>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</si>
  <si>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</si>
  <si>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</si>
  <si>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</si>
  <si>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</si>
  <si>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</si>
  <si>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</si>
  <si>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</si>
  <si>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</si>
  <si>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</si>
  <si>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</si>
  <si>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</si>
  <si>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</si>
  <si>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</si>
  <si>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</si>
  <si>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</si>
  <si>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</si>
  <si>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</si>
  <si>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</si>
  <si>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</si>
  <si>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</si>
  <si>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</si>
  <si>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</si>
  <si>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</si>
  <si>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</si>
  <si>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</si>
  <si>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</si>
  <si>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</si>
  <si>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</si>
  <si>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</si>
  <si>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</si>
  <si>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</si>
  <si>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</si>
  <si>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</si>
  <si>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</si>
  <si>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</si>
  <si>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</si>
  <si>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</si>
  <si>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</si>
  <si>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</si>
  <si>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</si>
  <si>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</si>
  <si>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</si>
  <si>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</si>
  <si>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</si>
  <si>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</si>
  <si>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</si>
  <si>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</si>
  <si>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</si>
  <si>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</si>
  <si>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</si>
  <si>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</si>
  <si>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</si>
  <si>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</si>
  <si>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</si>
  <si>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</si>
  <si>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</si>
  <si>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</si>
  <si>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</si>
  <si>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</si>
  <si>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</si>
  <si>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</si>
  <si>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</si>
  <si>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</si>
  <si>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</si>
  <si>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</si>
  <si>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</si>
  <si>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</si>
  <si>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</si>
  <si>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</si>
  <si>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</si>
  <si>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</si>
  <si>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</si>
  <si>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</si>
  <si>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</si>
  <si>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</si>
  <si>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</si>
  <si>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</si>
  <si>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</si>
  <si>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</si>
  <si>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</si>
  <si>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</si>
  <si>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</si>
  <si>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</si>
  <si>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</si>
  <si>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</si>
  <si>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</si>
  <si>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</si>
  <si>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</si>
  <si>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</si>
  <si>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</si>
  <si>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</si>
  <si>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</si>
  <si>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</si>
  <si>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</si>
  <si>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</si>
  <si>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</si>
  <si>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</si>
  <si>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</si>
  <si>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</si>
  <si>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</si>
  <si>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</si>
  <si>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</si>
  <si>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</si>
  <si>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</si>
  <si>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</si>
  <si>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</si>
  <si>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</si>
  <si>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</si>
  <si>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</si>
  <si>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</si>
  <si>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</si>
  <si>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</si>
  <si>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</si>
  <si>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</si>
  <si>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</si>
  <si>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</si>
  <si>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</si>
  <si>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</si>
  <si>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</si>
  <si>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</si>
  <si>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</si>
  <si>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</si>
  <si>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</si>
  <si>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</si>
  <si>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</si>
  <si>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</si>
  <si>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</si>
  <si>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</si>
  <si>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</si>
  <si>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</si>
  <si>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</si>
  <si>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</si>
  <si>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</si>
  <si>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</si>
  <si>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</si>
  <si>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</si>
  <si>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</si>
  <si>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</si>
  <si>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</si>
  <si>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</si>
  <si>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</si>
  <si>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</si>
  <si>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</si>
  <si>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</si>
  <si>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</si>
  <si>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</si>
  <si>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</si>
  <si>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</si>
  <si>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</si>
  <si>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</si>
  <si>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</si>
  <si>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</si>
  <si>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</si>
  <si>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</si>
  <si>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</si>
  <si>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</si>
  <si>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</si>
  <si>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</si>
  <si>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</si>
  <si>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</si>
  <si>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</si>
  <si>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</si>
  <si>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</si>
  <si>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</si>
  <si>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</si>
  <si>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</si>
  <si>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</si>
  <si>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</si>
  <si>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</si>
  <si>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</si>
  <si>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</si>
  <si>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</si>
  <si>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</si>
  <si>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</si>
  <si>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</si>
  <si>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</si>
  <si>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</si>
  <si>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</si>
  <si>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</si>
  <si>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</si>
  <si>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</si>
  <si>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</si>
  <si>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</si>
  <si>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</si>
  <si>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</si>
  <si>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</si>
  <si>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</si>
  <si>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</si>
  <si>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</si>
  <si>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</si>
  <si>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</si>
  <si>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</si>
  <si>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</si>
  <si>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</si>
  <si>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</si>
  <si>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</si>
  <si>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</si>
  <si>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</si>
  <si>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</si>
  <si>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</si>
  <si>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</si>
  <si>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</si>
  <si>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</si>
  <si>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</si>
  <si>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</si>
  <si>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</si>
  <si>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</si>
  <si>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</si>
  <si>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</si>
  <si>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</si>
  <si>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</si>
  <si>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</si>
  <si>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</si>
  <si>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</si>
  <si>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</si>
  <si>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</si>
  <si>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</si>
  <si>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</si>
  <si>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</si>
  <si>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</si>
  <si>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</si>
  <si>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</si>
  <si>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</si>
  <si>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</si>
  <si>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</si>
  <si>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</si>
  <si>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</si>
  <si>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</si>
  <si>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</si>
  <si>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</si>
  <si>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</si>
  <si>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</si>
  <si>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</si>
  <si>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</si>
  <si>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</si>
  <si>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</si>
  <si>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</si>
  <si>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</si>
  <si>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</si>
  <si>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</si>
  <si>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</si>
  <si>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</si>
  <si>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</si>
  <si>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</si>
  <si>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</si>
  <si>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</si>
  <si>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</si>
  <si>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</si>
  <si>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</si>
  <si>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</si>
  <si>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</si>
  <si>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</si>
  <si>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</si>
  <si>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</si>
  <si>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</si>
  <si>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</si>
  <si>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</si>
  <si>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</si>
  <si>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</si>
  <si>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</si>
  <si>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</si>
  <si>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</si>
  <si>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</si>
  <si>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</si>
  <si>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</si>
  <si>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</si>
  <si>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</si>
  <si>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</si>
  <si>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</si>
  <si>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</si>
  <si>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</si>
  <si>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</si>
  <si>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</si>
  <si>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</si>
  <si>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</si>
  <si>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</si>
  <si>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</si>
  <si>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</si>
  <si>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</si>
  <si>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</si>
  <si>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</si>
  <si>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</si>
  <si>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</si>
  <si>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</si>
  <si>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</si>
  <si>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</si>
  <si>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</si>
  <si>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</si>
  <si>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</si>
  <si>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</si>
  <si>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</si>
  <si>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</si>
  <si>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</si>
  <si>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</si>
  <si>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</si>
  <si>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</si>
  <si>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</si>
  <si>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</si>
  <si>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</si>
  <si>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</si>
  <si>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</si>
  <si>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</si>
  <si>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</si>
  <si>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</si>
  <si>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</si>
  <si>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</si>
  <si>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</si>
  <si>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</si>
  <si>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</si>
  <si>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</si>
  <si>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</si>
  <si>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</si>
  <si>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</si>
  <si>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</si>
  <si>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</si>
  <si>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</si>
  <si>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</si>
  <si>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</si>
  <si>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</si>
  <si>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</si>
  <si>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</si>
  <si>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</si>
  <si>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</si>
  <si>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</si>
  <si>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</si>
  <si>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</si>
  <si>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</si>
  <si>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</si>
  <si>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</si>
  <si>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</si>
  <si>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</si>
  <si>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</si>
  <si>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</si>
  <si>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</si>
  <si>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</si>
  <si>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</si>
  <si>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</si>
  <si>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</si>
  <si>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</si>
  <si>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</si>
  <si>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</si>
  <si>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</si>
  <si>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</si>
  <si>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</si>
  <si>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</si>
  <si>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</si>
  <si>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</si>
  <si>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</si>
  <si>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</si>
  <si>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</si>
  <si>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</si>
  <si>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</si>
  <si>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</si>
  <si>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</si>
  <si>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</si>
  <si>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</si>
  <si>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</si>
  <si>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</si>
  <si>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</si>
  <si>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</si>
  <si>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</si>
  <si>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</si>
  <si>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</si>
  <si>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</si>
  <si>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</si>
  <si>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</si>
  <si>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</si>
  <si>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</si>
  <si>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</si>
  <si>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</si>
  <si>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</si>
  <si>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</si>
  <si>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</si>
  <si>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</si>
  <si>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</si>
  <si>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</si>
  <si>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</si>
  <si>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</si>
  <si>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</si>
  <si>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</si>
  <si>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</si>
  <si>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</si>
  <si>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</si>
  <si>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</si>
  <si>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</si>
  <si>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</si>
  <si>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</si>
  <si>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</si>
  <si>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</si>
  <si>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</si>
  <si>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</si>
  <si>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</si>
  <si>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</si>
  <si>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</si>
  <si>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</si>
  <si>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</si>
  <si>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</si>
  <si>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</si>
  <si>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</si>
  <si>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</si>
  <si>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</si>
  <si>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</si>
  <si>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</si>
  <si>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</si>
  <si>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</si>
  <si>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</si>
  <si>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</si>
  <si>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</si>
  <si>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</si>
  <si>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</si>
  <si>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</si>
  <si>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</si>
  <si>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</si>
  <si>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</si>
  <si>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</si>
  <si>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</si>
  <si>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</si>
  <si>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</si>
  <si>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</si>
  <si>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</si>
  <si>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</si>
  <si>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</si>
  <si>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</si>
  <si>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</si>
  <si>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</si>
  <si>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</si>
  <si>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</si>
  <si>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</si>
  <si>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</si>
  <si>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</si>
  <si>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</si>
  <si>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</si>
  <si>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</si>
  <si>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</si>
  <si>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</si>
  <si>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</si>
  <si>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</si>
  <si>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</si>
  <si>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</si>
  <si>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</si>
  <si>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</si>
  <si>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</si>
  <si>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</si>
  <si>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</si>
  <si>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</si>
  <si>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</si>
  <si>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</si>
  <si>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</si>
  <si>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</si>
  <si>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</si>
  <si>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</si>
  <si>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</si>
  <si>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</si>
  <si>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</si>
  <si>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</si>
  <si>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</si>
  <si>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</si>
  <si>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</si>
  <si>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</si>
  <si>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</si>
  <si>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</si>
  <si>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</si>
  <si>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</si>
  <si>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</si>
  <si>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</si>
  <si>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</si>
  <si>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</si>
  <si>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</si>
  <si>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</si>
  <si>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</si>
  <si>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</si>
  <si>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</si>
  <si>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</si>
  <si>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</si>
  <si>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</si>
  <si>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</si>
  <si>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</si>
  <si>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</si>
  <si>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</si>
  <si>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</si>
  <si>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</si>
  <si>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</si>
  <si>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</si>
  <si>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</si>
  <si>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</si>
  <si>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</si>
  <si>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</si>
  <si>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</si>
  <si>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</si>
  <si>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</si>
  <si>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</si>
  <si>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</si>
  <si>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</si>
  <si>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</si>
  <si>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</si>
  <si>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</si>
  <si>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</si>
  <si>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</si>
  <si>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</si>
  <si>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</si>
  <si>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</si>
  <si>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</si>
  <si>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</si>
  <si>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</si>
  <si>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</si>
  <si>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</si>
  <si>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</si>
  <si>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</si>
  <si>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</si>
  <si>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</si>
  <si>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</si>
  <si>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</si>
  <si>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</si>
  <si>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</si>
  <si>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</si>
  <si>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</si>
  <si>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</si>
  <si>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</si>
  <si>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</si>
  <si>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</si>
  <si>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</si>
  <si>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</si>
  <si>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</si>
  <si>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</si>
  <si>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</si>
  <si>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</si>
  <si>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</si>
  <si>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</si>
  <si>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</si>
  <si>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</si>
  <si>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</si>
  <si>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</si>
  <si>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</si>
  <si>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</si>
  <si>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</si>
  <si>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</si>
  <si>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</si>
  <si>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</si>
  <si>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</si>
  <si>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</si>
  <si>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</si>
  <si>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</si>
  <si>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</si>
  <si>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</si>
  <si>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</si>
  <si>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</si>
  <si>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</si>
  <si>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</si>
  <si>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</si>
  <si>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</si>
  <si>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</si>
  <si>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</si>
  <si>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</si>
  <si>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</si>
  <si>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</si>
  <si>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</si>
  <si>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</si>
  <si>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</si>
  <si>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</si>
  <si>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</si>
  <si>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</si>
  <si>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</si>
  <si>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</si>
  <si>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</si>
  <si>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</si>
  <si>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</si>
  <si>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</si>
  <si>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</si>
  <si>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</si>
  <si>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</si>
  <si>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</si>
  <si>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</si>
  <si>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</si>
  <si>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</si>
  <si>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</si>
  <si>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</si>
  <si>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</si>
  <si>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</si>
  <si>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</si>
  <si>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</si>
  <si>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</si>
  <si>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</si>
  <si>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</si>
  <si>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</si>
  <si>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</si>
  <si>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</si>
  <si>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</si>
  <si>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</si>
  <si>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</si>
  <si>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</si>
  <si>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</si>
  <si>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</si>
  <si>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</si>
  <si>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</si>
  <si>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</si>
  <si>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</si>
  <si>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</si>
  <si>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</si>
  <si>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</si>
  <si>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</si>
  <si>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</si>
  <si>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</si>
  <si>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</si>
  <si>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</si>
  <si>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</si>
  <si>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</si>
  <si>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</si>
  <si>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</si>
  <si>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</si>
  <si>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</si>
  <si>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</si>
  <si>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</si>
  <si>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</si>
  <si>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</si>
  <si>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</si>
  <si>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</si>
  <si>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</si>
  <si>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</si>
  <si>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</si>
  <si>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</si>
  <si>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</si>
  <si>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</si>
  <si>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</si>
  <si>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</si>
  <si>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</si>
  <si>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</si>
  <si>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</si>
  <si>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</si>
  <si>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</si>
  <si>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</si>
  <si>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</si>
  <si>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</si>
  <si>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</si>
  <si>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</si>
  <si>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</si>
  <si>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</si>
  <si>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</si>
  <si>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</si>
  <si>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</si>
  <si>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</si>
  <si>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</si>
  <si>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</si>
  <si>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</si>
  <si>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</si>
  <si>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</si>
  <si>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</si>
  <si>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</si>
  <si>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</si>
  <si>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</si>
  <si>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</si>
  <si>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</si>
  <si>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</si>
  <si>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</si>
  <si>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</si>
  <si>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</si>
  <si>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</si>
  <si>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</si>
  <si>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</si>
  <si>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</si>
  <si>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</si>
  <si>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</si>
  <si>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</si>
  <si>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</si>
  <si>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</si>
  <si>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</si>
  <si>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</si>
  <si>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</si>
  <si>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</si>
  <si>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</si>
  <si>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</si>
  <si>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</si>
  <si>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</si>
  <si>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</si>
  <si>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</si>
  <si>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</si>
  <si>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</si>
  <si>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</si>
  <si>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</si>
  <si>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</si>
  <si>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</si>
  <si>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</si>
  <si>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</si>
  <si>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</si>
  <si>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</si>
  <si>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</si>
  <si>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</si>
  <si>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</si>
  <si>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</si>
  <si>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</si>
  <si>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</si>
  <si>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</si>
  <si>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</si>
  <si>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</si>
  <si>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</si>
  <si>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</si>
  <si>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</si>
  <si>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</si>
  <si>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</si>
  <si>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</si>
  <si>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</si>
  <si>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</si>
  <si>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</si>
  <si>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</si>
  <si>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</si>
  <si>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</si>
  <si>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</si>
  <si>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</si>
  <si>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</si>
  <si>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</si>
  <si>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</si>
  <si>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</si>
  <si>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</si>
  <si>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</si>
  <si>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</si>
  <si>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</si>
  <si>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</si>
  <si>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</si>
  <si>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</si>
  <si>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</si>
  <si>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</si>
  <si>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</si>
  <si>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</si>
  <si>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</si>
  <si>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</si>
  <si>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</si>
  <si>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</si>
  <si>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</si>
  <si>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</si>
  <si>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</si>
  <si>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</si>
  <si>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</si>
  <si>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</si>
  <si>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</si>
  <si>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</si>
  <si>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</si>
  <si>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</si>
  <si>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</si>
  <si>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</si>
  <si>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</si>
  <si>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</si>
  <si>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</si>
  <si>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</si>
  <si>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</si>
  <si>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</si>
  <si>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</si>
  <si>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</si>
  <si>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</si>
  <si>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</si>
  <si>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</si>
  <si>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</si>
  <si>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</si>
  <si>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</si>
  <si>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</si>
  <si>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</si>
  <si>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</si>
  <si>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</si>
  <si>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</si>
  <si>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</si>
  <si>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</si>
  <si>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</si>
  <si>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</si>
  <si>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</si>
  <si>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</si>
  <si>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</si>
  <si>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</si>
  <si>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</si>
  <si>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</si>
  <si>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</si>
  <si>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</si>
  <si>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</si>
  <si>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</si>
  <si>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</si>
  <si>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</si>
  <si>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</si>
  <si>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</si>
  <si>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</si>
  <si>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</si>
  <si>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</si>
  <si>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</si>
  <si>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</si>
  <si>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</si>
  <si>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</si>
  <si>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</si>
  <si>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</si>
  <si>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</si>
  <si>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</si>
  <si>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</si>
  <si>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</si>
  <si>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</si>
  <si>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</si>
  <si>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</si>
  <si>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</si>
  <si>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</si>
  <si>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</si>
  <si>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</si>
  <si>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</si>
  <si>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</si>
  <si>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</si>
  <si>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</si>
  <si>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</si>
  <si>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</si>
  <si>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</si>
  <si>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</si>
  <si>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</si>
  <si>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</si>
  <si>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</si>
  <si>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</si>
  <si>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</si>
  <si>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</si>
  <si>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</si>
  <si>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</si>
  <si>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</si>
  <si>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</si>
  <si>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</si>
  <si>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</si>
  <si>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</si>
  <si>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</si>
  <si>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</si>
  <si>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</si>
  <si>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</si>
  <si>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</si>
  <si>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</si>
  <si>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</si>
  <si>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</si>
  <si>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</si>
  <si>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</si>
  <si>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</si>
  <si>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</si>
  <si>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</si>
  <si>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</si>
  <si>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</si>
  <si>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</si>
  <si>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</si>
  <si>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</si>
  <si>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</si>
  <si>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</si>
  <si>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</si>
  <si>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</si>
  <si>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</si>
  <si>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</si>
  <si>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</si>
  <si>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</si>
  <si>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</si>
  <si>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</si>
  <si>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</si>
  <si>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</si>
  <si>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</si>
  <si>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</si>
  <si>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</si>
  <si>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</si>
  <si>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</si>
  <si>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</si>
  <si>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</si>
  <si>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</si>
  <si>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</si>
  <si>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</si>
  <si>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</si>
  <si>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</si>
  <si>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</si>
  <si>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</si>
  <si>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</si>
  <si>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</si>
  <si>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</si>
  <si>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</si>
  <si>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</si>
  <si>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</si>
  <si>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</si>
  <si>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</si>
  <si>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</si>
  <si>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</si>
  <si>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</si>
  <si>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</si>
  <si>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</si>
  <si>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</si>
  <si>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</si>
  <si>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</si>
  <si>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</si>
  <si>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</si>
  <si>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</si>
  <si>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</si>
  <si>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</si>
  <si>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</si>
  <si>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</si>
  <si>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</si>
  <si>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</si>
  <si>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</si>
  <si>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</si>
  <si>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</si>
  <si>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</si>
  <si>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</si>
  <si>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</si>
  <si>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</si>
  <si>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</si>
  <si>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</si>
  <si>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</si>
  <si>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</si>
  <si>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</si>
  <si>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</si>
  <si>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</si>
  <si>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</si>
  <si>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</si>
  <si>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</si>
  <si>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</si>
  <si>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</si>
  <si>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</si>
  <si>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</si>
  <si>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</si>
  <si>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</si>
  <si>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</si>
  <si>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</si>
  <si>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</si>
  <si>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</si>
  <si>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</si>
  <si>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</si>
  <si>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</si>
  <si>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</si>
  <si>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</si>
  <si>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</si>
  <si>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</si>
  <si>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</si>
  <si>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</si>
  <si>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</si>
  <si>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</si>
  <si>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</si>
  <si>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</si>
  <si>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</si>
  <si>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</si>
  <si>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</si>
  <si>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</si>
  <si>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</si>
  <si>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</si>
  <si>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</si>
  <si>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</si>
  <si>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</si>
  <si>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</si>
  <si>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</si>
  <si>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</si>
  <si>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</si>
  <si>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</si>
  <si>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</si>
  <si>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</si>
  <si>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</si>
  <si>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</si>
  <si>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</si>
  <si>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</si>
  <si>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</si>
  <si>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</si>
  <si>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</si>
  <si>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</si>
  <si>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</si>
  <si>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</si>
  <si>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</si>
  <si>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</si>
  <si>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</si>
  <si>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</si>
  <si>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</si>
  <si>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</si>
  <si>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</si>
  <si>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</si>
  <si>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</si>
  <si>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</si>
  <si>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</si>
  <si>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</si>
  <si>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</si>
  <si>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</si>
  <si>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</si>
  <si>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</si>
  <si>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</si>
  <si>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</si>
  <si>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</si>
  <si>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</si>
  <si>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</si>
  <si>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</si>
  <si>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</si>
  <si>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</si>
  <si>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</si>
  <si>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</si>
  <si>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</si>
  <si>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</si>
  <si>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</si>
  <si>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</si>
  <si>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</si>
  <si>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</si>
  <si>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</si>
  <si>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</si>
  <si>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</si>
  <si>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</si>
  <si>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</si>
  <si>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</si>
  <si>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</si>
  <si>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</si>
  <si>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</si>
  <si>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</si>
  <si>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</si>
  <si>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</si>
  <si>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</si>
  <si>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</si>
  <si>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</si>
  <si>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</si>
  <si>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</si>
  <si>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</si>
  <si>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</si>
  <si>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</si>
  <si>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</si>
  <si>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</si>
  <si>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</si>
  <si>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</si>
  <si>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</si>
  <si>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</si>
  <si>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</si>
  <si>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</si>
  <si>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</si>
  <si>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</si>
  <si>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</si>
  <si>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</si>
  <si>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</si>
  <si>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</si>
  <si>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</si>
  <si>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</si>
  <si>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</si>
  <si>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</si>
  <si>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</si>
  <si>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</si>
  <si>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</si>
  <si>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</si>
  <si>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</si>
  <si>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</si>
  <si>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</si>
  <si>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</si>
  <si>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</si>
  <si>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</si>
  <si>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</si>
  <si>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</si>
  <si>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</si>
  <si>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</si>
  <si>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</si>
  <si>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</si>
  <si>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</si>
  <si>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</si>
  <si>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</si>
  <si>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</si>
  <si>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</si>
  <si>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</si>
  <si>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</si>
  <si>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</si>
  <si>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</si>
  <si>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</si>
  <si>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</si>
  <si>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</si>
  <si>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</si>
  <si>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</si>
  <si>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</si>
  <si>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</si>
  <si>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</si>
  <si>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</si>
  <si>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</si>
  <si>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</si>
  <si>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</si>
  <si>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</si>
  <si>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</si>
  <si>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</si>
  <si>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</si>
  <si>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</si>
  <si>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</si>
  <si>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</si>
  <si>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</si>
  <si>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</si>
  <si>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</si>
  <si>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</si>
  <si>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</si>
  <si>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</si>
  <si>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</si>
  <si>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</si>
  <si>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</si>
  <si>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</si>
  <si>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</si>
  <si>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</si>
  <si>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</si>
  <si>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</si>
  <si>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</si>
  <si>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</si>
  <si>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</si>
  <si>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</si>
  <si>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</si>
  <si>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</si>
  <si>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</si>
  <si>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</si>
  <si>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</si>
  <si>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</si>
  <si>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</si>
  <si>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</si>
  <si>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</si>
  <si>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</si>
  <si>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</si>
  <si>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</si>
  <si>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</si>
  <si>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</si>
  <si>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</si>
  <si>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</si>
  <si>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</si>
  <si>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</si>
  <si>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</si>
  <si>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</si>
  <si>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</si>
  <si>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</si>
  <si>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</si>
  <si>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</si>
  <si>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</si>
  <si>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</si>
  <si>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</si>
  <si>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</si>
  <si>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</si>
  <si>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</si>
  <si>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</si>
  <si>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</si>
  <si>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</si>
  <si>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</si>
  <si>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</si>
  <si>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</si>
  <si>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</si>
  <si>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</si>
  <si>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</si>
  <si>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</si>
  <si>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</si>
  <si>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</si>
  <si>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</si>
  <si>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</si>
  <si>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</si>
  <si>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</si>
  <si>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</si>
  <si>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</si>
  <si>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</si>
  <si>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</si>
  <si>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</si>
  <si>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</si>
  <si>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</si>
  <si>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</si>
  <si>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</si>
  <si>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</si>
  <si>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</si>
  <si>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</si>
  <si>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</si>
  <si>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</si>
  <si>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</si>
  <si>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</si>
  <si>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</si>
  <si>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</si>
  <si>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</si>
  <si>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</si>
  <si>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</si>
  <si>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</si>
  <si>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</si>
  <si>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</si>
  <si>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</si>
  <si>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</si>
  <si>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</si>
  <si>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</si>
  <si>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</si>
  <si>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</si>
  <si>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</si>
  <si>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</si>
  <si>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</si>
  <si>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</si>
  <si>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</si>
  <si>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</si>
  <si>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</si>
  <si>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</si>
  <si>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</si>
  <si>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</si>
  <si>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</si>
  <si>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</si>
  <si>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</si>
  <si>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</si>
  <si>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</si>
  <si>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</si>
  <si>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</si>
  <si>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</si>
  <si>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</si>
  <si>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</si>
  <si>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</si>
  <si>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</si>
  <si>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</si>
  <si>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</si>
  <si>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</si>
  <si>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</si>
  <si>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</si>
  <si>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</si>
  <si>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</si>
  <si>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</si>
  <si>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</si>
  <si>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</si>
  <si>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</si>
  <si>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</si>
  <si>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</si>
  <si>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</si>
  <si>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</si>
  <si>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</si>
  <si>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</si>
  <si>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</si>
  <si>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</si>
  <si>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</si>
  <si>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</si>
  <si>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</si>
  <si>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</si>
  <si>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</si>
  <si>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</si>
  <si>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</si>
  <si>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</si>
  <si>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</si>
  <si>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</si>
  <si>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</si>
  <si>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</si>
  <si>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</si>
  <si>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</si>
  <si>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</si>
  <si>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</si>
  <si>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</si>
  <si>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</si>
  <si>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</si>
  <si>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</si>
  <si>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</si>
  <si>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</si>
  <si>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</si>
  <si>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</si>
  <si>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</si>
  <si>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</si>
  <si>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</si>
  <si>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</si>
  <si>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</si>
  <si>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</si>
  <si>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</si>
  <si>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</si>
  <si>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</si>
  <si>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</si>
  <si>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</si>
  <si>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</si>
  <si>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</si>
  <si>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</si>
  <si>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</si>
  <si>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</si>
  <si>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</si>
  <si>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</si>
  <si>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</si>
  <si>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</si>
  <si>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</si>
  <si>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</si>
  <si>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</si>
  <si>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</si>
  <si>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</si>
  <si>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</si>
  <si>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</si>
  <si>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</si>
  <si>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</si>
  <si>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</si>
  <si>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</si>
  <si>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</si>
  <si>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</si>
  <si>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</si>
  <si>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</si>
  <si>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</si>
  <si>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</si>
  <si>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</si>
  <si>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</si>
  <si>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</si>
  <si>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</si>
  <si>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</si>
  <si>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</si>
  <si>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</si>
  <si>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</si>
  <si>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</si>
  <si>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</si>
  <si>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</si>
  <si>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</si>
  <si>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</si>
  <si>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</si>
  <si>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</si>
  <si>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</si>
  <si>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</si>
  <si>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</si>
  <si>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</si>
  <si>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</si>
  <si>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</si>
  <si>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</si>
  <si>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</si>
  <si>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</si>
  <si>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</si>
  <si>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</si>
  <si>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</si>
  <si>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</si>
  <si>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</si>
  <si>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</si>
  <si>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</si>
  <si>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</si>
  <si>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</si>
  <si>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</si>
  <si>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</si>
  <si>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</si>
  <si>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</si>
  <si>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</si>
  <si>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</si>
  <si>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</si>
  <si>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</si>
  <si>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</si>
  <si>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</si>
  <si>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</si>
  <si>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</si>
  <si>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</si>
  <si>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</si>
  <si>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</si>
  <si>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</si>
  <si>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</si>
  <si>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</si>
  <si>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</si>
  <si>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</si>
  <si>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</si>
  <si>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</si>
  <si>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</si>
  <si>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</si>
  <si>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</si>
  <si>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</si>
  <si>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</si>
  <si>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</si>
  <si>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</si>
  <si>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</si>
  <si>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</si>
  <si>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</si>
  <si>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</si>
  <si>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</si>
  <si>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</si>
  <si>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</si>
  <si>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</si>
  <si>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</si>
  <si>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</si>
  <si>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</si>
  <si>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</si>
  <si>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</si>
  <si>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</si>
  <si>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</si>
  <si>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</si>
  <si>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</si>
  <si>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</si>
  <si>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</si>
  <si>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</si>
  <si>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</si>
  <si>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</si>
  <si>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</si>
  <si>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</si>
  <si>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</si>
  <si>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</si>
  <si>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</si>
  <si>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</si>
  <si>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</si>
  <si>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</si>
  <si>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</si>
  <si>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</si>
  <si>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</si>
  <si>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</si>
  <si>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</si>
  <si>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</si>
  <si>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</si>
  <si>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</si>
  <si>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</si>
  <si>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</si>
  <si>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</si>
  <si>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</si>
  <si>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</si>
  <si>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</si>
  <si>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</si>
  <si>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</si>
  <si>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</si>
  <si>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</si>
  <si>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</si>
  <si>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</si>
  <si>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</si>
  <si>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</si>
  <si>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</si>
  <si>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</si>
  <si>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</si>
  <si>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</si>
  <si>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</si>
  <si>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</si>
  <si>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</si>
  <si>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</si>
  <si>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</si>
  <si>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</si>
  <si>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</si>
  <si>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</si>
  <si>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</si>
  <si>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</si>
  <si>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</si>
  <si>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</si>
  <si>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</si>
  <si>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</si>
  <si>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</si>
  <si>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</si>
  <si>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</si>
  <si>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</si>
  <si>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</si>
  <si>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</si>
  <si>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</si>
  <si>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</si>
  <si>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</si>
  <si>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</si>
  <si>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</si>
  <si>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</si>
  <si>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</si>
  <si>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</si>
  <si>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</si>
  <si>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</si>
  <si>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</si>
  <si>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</si>
  <si>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</si>
  <si>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</si>
  <si>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</si>
  <si>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</si>
  <si>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</si>
  <si>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</si>
  <si>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</si>
  <si>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</si>
  <si>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</si>
  <si>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</si>
  <si>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</si>
  <si>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</si>
  <si>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</si>
  <si>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</si>
  <si>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</si>
  <si>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</si>
  <si>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</si>
  <si>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</si>
  <si>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</si>
  <si>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</si>
  <si>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</si>
  <si>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</si>
  <si>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</si>
  <si>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</si>
  <si>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</si>
  <si>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</si>
  <si>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</si>
  <si>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</si>
  <si>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</si>
  <si>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</si>
  <si>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</si>
  <si>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</si>
  <si>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</si>
  <si>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</si>
  <si>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</si>
  <si>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</si>
  <si>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</si>
  <si>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</si>
  <si>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</si>
  <si>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</si>
  <si>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</si>
  <si>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</si>
  <si>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</si>
  <si>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</si>
  <si>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</si>
  <si>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</si>
  <si>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</si>
  <si>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</si>
  <si>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</si>
  <si>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</si>
  <si>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</si>
  <si>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</si>
  <si>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</si>
  <si>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</si>
  <si>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</si>
  <si>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</si>
  <si>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</si>
  <si>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</si>
  <si>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</si>
  <si>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</si>
  <si>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</si>
  <si>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</si>
  <si>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</si>
  <si>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</si>
  <si>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</si>
  <si>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</si>
  <si>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</si>
  <si>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</si>
  <si>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</si>
  <si>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</si>
  <si>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</si>
  <si>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</si>
  <si>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</si>
  <si>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</si>
  <si>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</si>
  <si>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</si>
  <si>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</si>
  <si>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</si>
  <si>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</si>
  <si>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</si>
  <si>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</si>
  <si>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</si>
  <si>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</si>
  <si>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</si>
  <si>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</si>
  <si>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</si>
  <si>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</si>
  <si>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</si>
  <si>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</si>
  <si>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</si>
  <si>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</si>
  <si>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</si>
  <si>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</si>
  <si>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</si>
  <si>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</si>
  <si>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</si>
  <si>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</si>
  <si>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</si>
  <si>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</si>
  <si>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</si>
  <si>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</si>
  <si>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</si>
  <si>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</si>
  <si>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</si>
  <si>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</si>
  <si>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</si>
  <si>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</si>
  <si>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</si>
  <si>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</si>
  <si>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</si>
  <si>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</si>
  <si>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</si>
  <si>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</si>
  <si>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</si>
  <si>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</si>
  <si>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</si>
  <si>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</si>
  <si>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</si>
  <si>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</si>
  <si>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</si>
  <si>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</si>
  <si>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</si>
  <si>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</si>
  <si>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</si>
  <si>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</si>
  <si>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</si>
  <si>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</si>
  <si>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</si>
  <si>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</si>
  <si>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</si>
  <si>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</si>
  <si>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</si>
  <si>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</si>
  <si>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</si>
  <si>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</si>
  <si>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</si>
  <si>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</si>
  <si>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</si>
  <si>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</si>
  <si>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</si>
  <si>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</si>
  <si>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</si>
  <si>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</si>
  <si>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</si>
  <si>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</si>
  <si>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</si>
  <si>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</si>
  <si>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</si>
  <si>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</si>
  <si>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</si>
  <si>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</si>
  <si>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</si>
  <si>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</si>
  <si>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</si>
  <si>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</si>
  <si>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</si>
  <si>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</si>
  <si>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</si>
  <si>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</si>
  <si>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</si>
  <si>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</si>
  <si>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</si>
  <si>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</si>
  <si>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</si>
  <si>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</si>
  <si>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</si>
  <si>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</si>
  <si>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</si>
  <si>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</si>
  <si>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</si>
  <si>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</si>
  <si>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</si>
  <si>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</si>
  <si>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</si>
  <si>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</si>
  <si>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</si>
  <si>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</si>
  <si>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</si>
  <si>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</si>
  <si>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</si>
  <si>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</si>
  <si>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</si>
  <si>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</si>
  <si>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</si>
  <si>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</si>
  <si>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</si>
  <si>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</si>
  <si>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</si>
  <si>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</si>
  <si>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</si>
  <si>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</si>
  <si>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</si>
  <si>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</si>
  <si>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</si>
  <si>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</si>
  <si>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</si>
  <si>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</si>
  <si>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</si>
  <si>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</si>
  <si>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</si>
  <si>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</si>
  <si>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</si>
  <si>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</si>
  <si>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</si>
  <si>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</si>
  <si>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</si>
  <si>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</si>
  <si>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</si>
  <si>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</si>
  <si>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</si>
  <si>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</si>
  <si>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</si>
  <si>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</si>
  <si>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</si>
  <si>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</si>
  <si>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</si>
  <si>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</si>
  <si>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</si>
  <si>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</si>
  <si>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</si>
  <si>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</si>
  <si>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</si>
  <si>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</si>
  <si>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</si>
  <si>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</si>
  <si>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</si>
  <si>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</si>
  <si>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</si>
  <si>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</si>
  <si>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</si>
  <si>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</si>
  <si>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</si>
  <si>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</si>
  <si>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</si>
  <si>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</si>
  <si>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</si>
  <si>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</si>
  <si>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</si>
  <si>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</si>
  <si>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</si>
  <si>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</si>
  <si>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</si>
  <si>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</si>
  <si>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</si>
  <si>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</si>
  <si>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</si>
  <si>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</si>
  <si>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</si>
  <si>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</si>
  <si>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</si>
  <si>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</si>
  <si>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</si>
  <si>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</si>
  <si>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</si>
  <si>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</si>
  <si>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</si>
  <si>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</si>
  <si>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</si>
  <si>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</si>
  <si>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</si>
  <si>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</si>
  <si>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</si>
  <si>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</si>
  <si>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</si>
  <si>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</si>
  <si>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</si>
  <si>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</si>
  <si>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</si>
  <si>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</si>
  <si>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</si>
  <si>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</si>
  <si>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</si>
  <si>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</si>
  <si>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</si>
  <si>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</si>
  <si>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</si>
  <si>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</si>
  <si>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</si>
  <si>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</si>
  <si>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</si>
  <si>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</si>
  <si>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</si>
  <si>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</si>
  <si>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</si>
  <si>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</si>
  <si>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</si>
  <si>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</si>
  <si>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</si>
  <si>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</si>
  <si>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</si>
  <si>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</si>
  <si>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</si>
  <si>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</si>
  <si>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</si>
  <si>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</si>
  <si>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</si>
  <si>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</si>
  <si>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</si>
  <si>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</si>
  <si>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</si>
  <si>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</si>
  <si>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</si>
  <si>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</si>
  <si>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</si>
  <si>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</si>
  <si>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</si>
  <si>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</si>
  <si>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</si>
  <si>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</si>
  <si>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</si>
  <si>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</si>
  <si>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</si>
  <si>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</si>
  <si>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</si>
  <si>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</si>
  <si>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</si>
  <si>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</si>
  <si>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</si>
  <si>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</si>
  <si>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</si>
  <si>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</si>
  <si>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</si>
  <si>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</si>
  <si>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</si>
  <si>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</si>
  <si>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</si>
  <si>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</si>
  <si>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</si>
  <si>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</si>
  <si>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</si>
  <si>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</si>
  <si>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</si>
  <si>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</si>
  <si>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</si>
  <si>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</si>
  <si>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</si>
  <si>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</si>
  <si>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</si>
  <si>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</si>
  <si>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</si>
  <si>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</si>
  <si>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</si>
  <si>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</si>
  <si>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</si>
  <si>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</si>
  <si>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</si>
  <si>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</si>
  <si>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</si>
  <si>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</si>
  <si>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</si>
  <si>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</si>
  <si>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</si>
  <si>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</si>
  <si>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</si>
  <si>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</si>
  <si>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</si>
  <si>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</si>
  <si>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</si>
  <si>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</si>
  <si>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</si>
  <si>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</si>
  <si>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</si>
  <si>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</si>
  <si>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</si>
  <si>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</si>
  <si>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</si>
  <si>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</si>
  <si>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</si>
  <si>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</si>
  <si>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</si>
  <si>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</si>
  <si>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</si>
  <si>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</si>
  <si>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</si>
  <si>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</si>
  <si>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</si>
  <si>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</si>
  <si>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</si>
  <si>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</si>
  <si>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</si>
  <si>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</si>
  <si>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</si>
  <si>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</si>
  <si>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</si>
  <si>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</si>
  <si>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</si>
  <si>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</si>
  <si>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</si>
  <si>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</si>
  <si>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</si>
  <si>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</si>
  <si>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</si>
  <si>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</si>
  <si>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</si>
  <si>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</si>
  <si>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</si>
  <si>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</si>
  <si>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</si>
  <si>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</si>
  <si>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</si>
  <si>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</si>
  <si>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</si>
  <si>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</si>
  <si>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</si>
  <si>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</si>
  <si>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</si>
  <si>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</si>
  <si>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</si>
  <si>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</si>
  <si>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</si>
  <si>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</si>
  <si>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</si>
  <si>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</si>
  <si>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</si>
  <si>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</si>
  <si>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</si>
  <si>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</si>
  <si>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</si>
  <si>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</si>
  <si>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</si>
  <si>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</si>
  <si>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</si>
  <si>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</si>
  <si>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</si>
  <si>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</si>
  <si>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</si>
  <si>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</si>
  <si>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</si>
  <si>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</si>
  <si>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</si>
  <si>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</si>
  <si>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</si>
  <si>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</si>
  <si>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</si>
  <si>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</si>
  <si>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</si>
  <si>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</si>
  <si>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</si>
  <si>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</si>
  <si>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</si>
  <si>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</si>
  <si>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</si>
  <si>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</si>
  <si>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</si>
  <si>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</si>
  <si>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</si>
  <si>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</si>
  <si>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</si>
  <si>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</si>
  <si>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</si>
  <si>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</si>
  <si>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</si>
  <si>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</si>
  <si>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</si>
  <si>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</si>
  <si>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</si>
  <si>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</si>
  <si>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</si>
  <si>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</si>
  <si>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</si>
  <si>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</si>
  <si>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</si>
  <si>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</si>
  <si>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</si>
  <si>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</si>
  <si>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</si>
  <si>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</si>
  <si>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</si>
  <si>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</si>
  <si>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</si>
  <si>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</si>
  <si>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</si>
  <si>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</si>
  <si>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</si>
  <si>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</si>
  <si>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</si>
  <si>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</si>
  <si>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</si>
  <si>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</si>
  <si>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</si>
  <si>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</si>
  <si>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</si>
  <si>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</si>
  <si>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</si>
  <si>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</si>
  <si>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</si>
  <si>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</si>
  <si>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</si>
  <si>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</si>
  <si>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</si>
  <si>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</si>
  <si>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</si>
  <si>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</si>
  <si>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</si>
  <si>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</si>
  <si>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</si>
  <si>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</si>
  <si>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</si>
  <si>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</si>
  <si>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</si>
  <si>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</si>
  <si>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</si>
  <si>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</si>
  <si>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</si>
  <si>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</si>
  <si>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</si>
  <si>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</si>
  <si>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</si>
  <si>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</si>
  <si>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</si>
  <si>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</si>
  <si>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</si>
  <si>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</si>
  <si>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</si>
  <si>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</si>
  <si>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</si>
  <si>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</si>
  <si>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</si>
  <si>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</si>
  <si>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</si>
  <si>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</si>
  <si>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</si>
  <si>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</si>
  <si>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</si>
  <si>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</si>
  <si>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</si>
  <si>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</si>
  <si>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</si>
  <si>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</si>
  <si>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</si>
  <si>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</si>
  <si>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</si>
  <si>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</si>
  <si>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</si>
  <si>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</si>
  <si>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</si>
  <si>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</si>
  <si>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</si>
  <si>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</si>
  <si>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</si>
  <si>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</si>
  <si>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</si>
  <si>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</si>
  <si>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</si>
  <si>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</si>
  <si>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</si>
  <si>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</si>
  <si>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</si>
  <si>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</si>
  <si>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</si>
  <si>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</si>
  <si>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</si>
  <si>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</si>
  <si>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</si>
  <si>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</si>
  <si>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</si>
  <si>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</si>
  <si>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</si>
  <si>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</si>
  <si>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</si>
  <si>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</si>
  <si>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</si>
  <si>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</si>
  <si>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</si>
  <si>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</si>
  <si>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</si>
  <si>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</si>
  <si>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</si>
  <si>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</si>
  <si>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</si>
  <si>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</si>
  <si>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</si>
  <si>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</si>
  <si>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</si>
  <si>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</si>
  <si>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</si>
  <si>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</si>
  <si>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</si>
  <si>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</si>
  <si>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</si>
  <si>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</si>
  <si>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</si>
  <si>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</si>
  <si>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</si>
  <si>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</si>
  <si>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</si>
  <si>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</si>
  <si>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</si>
  <si>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</si>
  <si>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</si>
  <si>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</si>
  <si>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</si>
  <si>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</si>
  <si>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</si>
  <si>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</si>
  <si>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</si>
  <si>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</si>
  <si>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</si>
  <si>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</si>
  <si>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</si>
  <si>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</si>
  <si>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</si>
  <si>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</si>
  <si>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</si>
  <si>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</si>
  <si>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</si>
  <si>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</si>
  <si>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</si>
  <si>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</si>
  <si>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</si>
  <si>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</si>
  <si>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</si>
  <si>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</si>
  <si>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</si>
  <si>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</si>
  <si>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</si>
  <si>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</si>
  <si>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</si>
  <si>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</si>
  <si>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</si>
  <si>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</si>
  <si>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</si>
  <si>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</si>
  <si>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</si>
  <si>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</si>
  <si>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</si>
  <si>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</si>
  <si>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</si>
  <si>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</si>
  <si>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</si>
  <si>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</si>
  <si>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</si>
  <si>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</si>
  <si>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</si>
  <si>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</si>
  <si>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</si>
  <si>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</si>
  <si>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</si>
  <si>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</si>
  <si>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</si>
  <si>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</si>
  <si>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</si>
  <si>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</si>
  <si>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</si>
  <si>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</si>
  <si>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</si>
  <si>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</si>
  <si>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</si>
  <si>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</si>
  <si>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</si>
  <si>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</si>
  <si>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</si>
  <si>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</si>
  <si>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</si>
  <si>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</si>
  <si>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</si>
  <si>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</si>
  <si>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</si>
  <si>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</si>
  <si>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</si>
  <si>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</si>
  <si>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</si>
  <si>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</si>
  <si>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</si>
  <si>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</si>
  <si>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</si>
  <si>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</si>
  <si>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</si>
  <si>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</si>
  <si>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</si>
  <si>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</si>
  <si>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</si>
  <si>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</si>
  <si>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</si>
  <si>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</si>
  <si>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</si>
  <si>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</si>
  <si>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</si>
  <si>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</si>
  <si>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</si>
  <si>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</si>
  <si>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</si>
  <si>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</si>
  <si>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</si>
  <si>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</si>
  <si>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</si>
  <si>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</si>
  <si>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</si>
  <si>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</si>
  <si>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</si>
  <si>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</si>
  <si>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</si>
  <si>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</si>
  <si>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</si>
  <si>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</si>
  <si>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</si>
  <si>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</si>
  <si>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</si>
  <si>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</si>
  <si>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</si>
  <si>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</si>
  <si>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</si>
  <si>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</si>
  <si>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</si>
  <si>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</si>
  <si>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</si>
  <si>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</si>
  <si>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</si>
  <si>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</si>
  <si>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</si>
  <si>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</si>
  <si>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</si>
  <si>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</si>
  <si>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</si>
  <si>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</si>
  <si>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</si>
  <si>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</si>
  <si>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</si>
  <si>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</si>
  <si>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</si>
  <si>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</si>
  <si>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</si>
  <si>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</si>
  <si>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</si>
  <si>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</si>
  <si>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</si>
  <si>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</si>
  <si>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</si>
  <si>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</si>
  <si>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</si>
  <si>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</si>
  <si>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</si>
  <si>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</si>
  <si>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</si>
  <si>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</si>
  <si>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</si>
  <si>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</si>
  <si>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</si>
  <si>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</si>
  <si>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</si>
  <si>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</si>
  <si>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</si>
  <si>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</si>
  <si>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</si>
  <si>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</si>
  <si>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</si>
  <si>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</si>
  <si>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</si>
  <si>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</si>
  <si>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</si>
  <si>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</si>
  <si>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</si>
  <si>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</si>
  <si>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</si>
  <si>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</si>
  <si>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</si>
  <si>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</si>
  <si>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</si>
  <si>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</si>
  <si>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</si>
  <si>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</si>
  <si>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</si>
  <si>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</si>
  <si>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</si>
  <si>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</si>
  <si>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</si>
  <si>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</si>
  <si>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</si>
  <si>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</si>
  <si>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</si>
  <si>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</si>
  <si>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</si>
  <si>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</si>
  <si>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</si>
  <si>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</si>
  <si>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</si>
  <si>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</si>
  <si>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</si>
  <si>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</si>
  <si>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</si>
  <si>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</si>
  <si>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</si>
  <si>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</si>
  <si>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</si>
  <si>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</si>
  <si>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</si>
  <si>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</si>
  <si>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</si>
  <si>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</si>
  <si>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</si>
  <si>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</si>
  <si>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</si>
  <si>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</si>
  <si>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</si>
  <si>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</si>
  <si>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</si>
  <si>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</si>
  <si>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</si>
  <si>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</si>
  <si>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</si>
  <si>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</si>
  <si>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</si>
  <si>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</si>
  <si>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</si>
  <si>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</si>
  <si>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</si>
  <si>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</si>
  <si>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</si>
  <si>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</si>
  <si>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</si>
  <si>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</si>
  <si>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</si>
  <si>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</si>
  <si>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</si>
  <si>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</si>
  <si>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</si>
  <si>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</si>
  <si>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</si>
  <si>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</si>
  <si>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</si>
  <si>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</si>
  <si>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</si>
  <si>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</si>
  <si>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</si>
  <si>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</si>
  <si>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</si>
  <si>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</si>
  <si>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</si>
  <si>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</si>
  <si>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</si>
  <si>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</si>
  <si>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</si>
  <si>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</si>
  <si>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</si>
  <si>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</si>
  <si>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</si>
  <si>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</si>
  <si>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</si>
  <si>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</si>
  <si>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</si>
  <si>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</si>
  <si>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</si>
  <si>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</si>
  <si>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</si>
  <si>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</si>
  <si>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</si>
  <si>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</si>
  <si>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</si>
  <si>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</si>
  <si>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</si>
  <si>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</si>
  <si>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</si>
  <si>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</si>
  <si>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</si>
  <si>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</si>
  <si>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</si>
  <si>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</si>
  <si>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</si>
  <si>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</si>
  <si>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</si>
  <si>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</si>
  <si>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</si>
  <si>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</si>
  <si>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</si>
  <si>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</si>
  <si>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</si>
  <si>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</si>
  <si>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</si>
  <si>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</si>
  <si>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</si>
  <si>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</si>
  <si>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</si>
  <si>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</si>
  <si>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</si>
  <si>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</si>
  <si>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</si>
  <si>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</si>
  <si>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</si>
  <si>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</si>
  <si>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</si>
  <si>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</si>
  <si>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</si>
  <si>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</si>
  <si>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</si>
  <si>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</si>
  <si>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</si>
  <si>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</si>
  <si>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</si>
  <si>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</si>
  <si>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</si>
  <si>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</si>
  <si>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</si>
  <si>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</si>
  <si>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</si>
  <si>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</si>
  <si>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</si>
  <si>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</si>
  <si>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</si>
  <si>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</si>
  <si>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</si>
  <si>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</si>
  <si>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</si>
  <si>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</si>
  <si>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</si>
  <si>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</si>
  <si>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</si>
  <si>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</si>
  <si>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</si>
  <si>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</si>
  <si>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</si>
  <si>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</si>
  <si>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</si>
  <si>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</si>
  <si>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</si>
  <si>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</si>
  <si>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</si>
  <si>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</si>
  <si>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</si>
  <si>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</si>
  <si>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</si>
  <si>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</si>
  <si>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</si>
  <si>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</si>
  <si>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</si>
  <si>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</si>
  <si>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</si>
  <si>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</si>
  <si>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</si>
  <si>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</si>
  <si>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</si>
  <si>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</si>
  <si>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</si>
  <si>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</si>
  <si>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</si>
  <si>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</si>
  <si>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</si>
  <si>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</si>
  <si>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</si>
  <si>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</si>
  <si>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</si>
  <si>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</si>
  <si>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</si>
  <si>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</si>
  <si>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</si>
  <si>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</si>
  <si>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</si>
  <si>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</si>
  <si>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</si>
  <si>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</si>
  <si>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</si>
  <si>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</si>
  <si>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</si>
  <si>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</si>
  <si>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</si>
  <si>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</si>
  <si>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</si>
  <si>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</si>
  <si>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</si>
  <si>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</si>
  <si>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</si>
  <si>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</si>
  <si>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</si>
  <si>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</si>
  <si>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</si>
  <si>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</si>
  <si>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</si>
  <si>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</si>
  <si>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</si>
  <si>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</si>
  <si>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</si>
  <si>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</si>
  <si>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</si>
  <si>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</si>
  <si>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</si>
  <si>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</si>
  <si>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</si>
  <si>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</si>
  <si>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</si>
  <si>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</si>
  <si>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</si>
  <si>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</si>
  <si>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</si>
  <si>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</si>
  <si>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</si>
  <si>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</si>
  <si>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</si>
  <si>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</si>
  <si>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</si>
  <si>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</si>
  <si>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</si>
  <si>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</si>
  <si>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</si>
  <si>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</si>
  <si>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</si>
  <si>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</si>
  <si>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</si>
  <si>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</si>
  <si>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</si>
  <si>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</si>
  <si>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</si>
  <si>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</si>
  <si>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</si>
  <si>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</si>
  <si>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</si>
  <si>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</si>
  <si>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</si>
  <si>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</si>
  <si>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</si>
  <si>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</si>
  <si>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</si>
  <si>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</si>
  <si>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</si>
  <si>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</si>
  <si>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</si>
  <si>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</si>
  <si>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</si>
  <si>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</si>
  <si>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</si>
  <si>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</si>
  <si>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</si>
  <si>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</si>
  <si>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</si>
  <si>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</si>
  <si>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</si>
  <si>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</si>
  <si>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</si>
  <si>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</si>
  <si>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</si>
  <si>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</si>
  <si>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</si>
  <si>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</si>
  <si>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</si>
  <si>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</si>
  <si>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</si>
  <si>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</si>
  <si>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</si>
  <si>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</si>
  <si>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</si>
  <si>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</si>
  <si>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</si>
  <si>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</si>
  <si>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</si>
  <si>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</si>
  <si>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</si>
  <si>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</si>
  <si>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</si>
  <si>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</si>
  <si>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</si>
  <si>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</si>
  <si>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</si>
  <si>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</si>
  <si>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</si>
  <si>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</si>
  <si>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</si>
  <si>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</si>
  <si>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</si>
  <si>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</si>
  <si>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</si>
  <si>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</si>
  <si>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</si>
  <si>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</si>
  <si>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</si>
  <si>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</si>
  <si>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</si>
  <si>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</si>
  <si>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</si>
  <si>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</si>
  <si>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</si>
  <si>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</si>
  <si>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</si>
  <si>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</si>
  <si>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</si>
  <si>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</si>
  <si>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</si>
  <si>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</si>
  <si>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</si>
  <si>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</si>
  <si>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</si>
  <si>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</si>
  <si>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</si>
  <si>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</si>
  <si>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</si>
  <si>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</si>
  <si>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</si>
  <si>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</si>
  <si>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</si>
  <si>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</si>
  <si>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</si>
  <si>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</si>
  <si>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</si>
  <si>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</si>
  <si>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</si>
  <si>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</si>
  <si>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</si>
  <si>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</si>
  <si>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</si>
  <si>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</si>
  <si>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</si>
  <si>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</si>
  <si>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</si>
  <si>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</si>
  <si>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</si>
  <si>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</si>
  <si>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</si>
  <si>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</si>
  <si>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</si>
  <si>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</si>
  <si>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</si>
  <si>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</si>
  <si>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</si>
  <si>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</si>
  <si>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</si>
  <si>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</si>
  <si>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</si>
  <si>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</si>
  <si>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</si>
  <si>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</si>
  <si>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</si>
  <si>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</si>
  <si>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</si>
  <si>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</si>
  <si>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</si>
  <si>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</si>
  <si>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</si>
  <si>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</si>
  <si>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</si>
  <si>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</si>
  <si>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</si>
  <si>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</si>
  <si>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</si>
  <si>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</si>
  <si>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</si>
  <si>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</si>
  <si>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</si>
  <si>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</si>
  <si>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</si>
  <si>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</si>
  <si>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</si>
  <si>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</si>
  <si>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</si>
  <si>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</si>
  <si>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</si>
  <si>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</si>
  <si>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</si>
  <si>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</si>
  <si>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</si>
  <si>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</si>
  <si>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</si>
  <si>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</si>
  <si>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</si>
  <si>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</si>
  <si>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</si>
  <si>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</si>
  <si>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</si>
  <si>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</si>
  <si>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</si>
  <si>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</si>
  <si>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</si>
  <si>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</si>
  <si>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</si>
  <si>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</si>
  <si>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</si>
  <si>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</si>
  <si>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</si>
  <si>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</si>
  <si>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</si>
  <si>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</si>
  <si>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</si>
  <si>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</si>
  <si>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</si>
  <si>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</si>
  <si>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</si>
  <si>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</si>
  <si>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</si>
  <si>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</si>
  <si>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</si>
  <si>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</si>
  <si>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</si>
  <si>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</si>
  <si>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</si>
  <si>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</si>
  <si>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</si>
  <si>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</si>
  <si>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</si>
  <si>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</si>
  <si>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</si>
  <si>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</si>
  <si>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</si>
  <si>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</si>
  <si>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</si>
  <si>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</si>
  <si>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</si>
  <si>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</si>
  <si>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</si>
  <si>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</si>
  <si>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</si>
  <si>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</si>
  <si>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</si>
  <si>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</si>
  <si>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</si>
  <si>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</si>
  <si>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</si>
  <si>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</si>
  <si>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</si>
  <si>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</si>
  <si>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</si>
  <si>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</si>
  <si>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</si>
  <si>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</si>
  <si>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</si>
  <si>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</si>
  <si>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</si>
  <si>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</si>
  <si>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</si>
  <si>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</si>
  <si>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</si>
  <si>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</si>
  <si>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</si>
  <si>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</si>
  <si>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</si>
  <si>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</si>
  <si>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</si>
  <si>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</si>
  <si>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</si>
  <si>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</si>
  <si>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</si>
  <si>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</si>
  <si>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</si>
  <si>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</si>
  <si>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</si>
  <si>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</si>
  <si>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</si>
  <si>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</si>
  <si>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</si>
  <si>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</si>
  <si>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</si>
  <si>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</si>
  <si>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</si>
  <si>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</si>
  <si>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</si>
  <si>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</si>
  <si>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</si>
  <si>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</si>
  <si>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</si>
  <si>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</si>
  <si>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</si>
  <si>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</si>
  <si>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</si>
  <si>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</si>
  <si>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</si>
  <si>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</si>
  <si>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</si>
  <si>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</si>
  <si>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</si>
  <si>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</si>
  <si>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</si>
  <si>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</si>
  <si>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</si>
  <si>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</si>
  <si>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</si>
  <si>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</si>
  <si>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</si>
  <si>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</si>
  <si>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</si>
  <si>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</si>
  <si>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</si>
  <si>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</si>
  <si>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</si>
  <si>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</si>
  <si>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</si>
  <si>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</si>
  <si>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</si>
  <si>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</si>
  <si>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</si>
  <si>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</si>
  <si>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</si>
  <si>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</si>
  <si>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</si>
  <si>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</si>
  <si>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</si>
  <si>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</si>
  <si>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</si>
  <si>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</si>
  <si>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</si>
  <si>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</si>
  <si>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</si>
  <si>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</si>
  <si>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</si>
  <si>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</si>
  <si>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</si>
  <si>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</si>
  <si>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</si>
  <si>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</si>
  <si>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</si>
  <si>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</si>
  <si>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</si>
  <si>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</si>
  <si>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</si>
  <si>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</si>
  <si>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</si>
  <si>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</si>
  <si>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</si>
  <si>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</si>
  <si>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</si>
  <si>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</si>
  <si>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</si>
  <si>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</si>
  <si>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</si>
  <si>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</si>
  <si>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</si>
  <si>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</si>
  <si>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</si>
  <si>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</si>
  <si>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</si>
  <si>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</si>
  <si>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</si>
  <si>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</si>
  <si>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</si>
  <si>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</si>
  <si>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</si>
  <si>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</si>
  <si>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</si>
  <si>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</si>
  <si>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</si>
  <si>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</si>
  <si>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</si>
  <si>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</si>
  <si>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</si>
  <si>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</si>
  <si>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</si>
  <si>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</si>
  <si>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</si>
  <si>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</si>
  <si>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</si>
  <si>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</si>
  <si>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</si>
  <si>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</si>
  <si>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</si>
  <si>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</si>
  <si>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</si>
  <si>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</si>
  <si>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</si>
  <si>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</si>
  <si>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</si>
  <si>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</si>
  <si>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</si>
  <si>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</si>
  <si>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</si>
  <si>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</si>
  <si>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</si>
  <si>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</si>
  <si>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</si>
  <si>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</si>
  <si>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</si>
  <si>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</si>
  <si>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</si>
  <si>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</si>
  <si>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</si>
  <si>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</si>
  <si>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</si>
  <si>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</si>
  <si>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</si>
  <si>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</si>
  <si>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</si>
  <si>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</si>
  <si>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</si>
  <si>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</si>
  <si>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</si>
  <si>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</si>
  <si>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</si>
  <si>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</si>
  <si>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</si>
  <si>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</si>
  <si>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</si>
  <si>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</si>
  <si>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</si>
  <si>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</si>
  <si>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</si>
  <si>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</si>
  <si>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</si>
  <si>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</si>
  <si>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</si>
  <si>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</si>
  <si>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</si>
  <si>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</si>
  <si>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</si>
  <si>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</si>
  <si>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</si>
  <si>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</si>
  <si>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</si>
  <si>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</si>
  <si>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</si>
  <si>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</si>
  <si>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</si>
  <si>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</si>
  <si>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</si>
  <si>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</si>
  <si>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</si>
  <si>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</si>
  <si>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</si>
  <si>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</si>
  <si>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</si>
  <si>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</si>
  <si>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</si>
  <si>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</si>
  <si>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</si>
  <si>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</si>
  <si>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</si>
  <si>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</si>
  <si>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</si>
  <si>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</si>
  <si>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</si>
  <si>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</si>
  <si>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</si>
  <si>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</si>
  <si>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</si>
  <si>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</si>
  <si>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</si>
  <si>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</si>
  <si>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</si>
  <si>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</si>
  <si>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</si>
  <si>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</si>
  <si>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</si>
  <si>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</si>
  <si>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</si>
  <si>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</si>
  <si>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</si>
  <si>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</si>
  <si>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</si>
  <si>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</si>
  <si>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</si>
  <si>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</si>
  <si>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</si>
  <si>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</si>
  <si>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</si>
  <si>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</si>
  <si>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</si>
  <si>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</si>
  <si>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</si>
  <si>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</si>
  <si>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</si>
  <si>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</si>
  <si>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</si>
  <si>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</si>
  <si>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</si>
  <si>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</si>
  <si>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</si>
  <si>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</si>
  <si>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</si>
  <si>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</si>
  <si>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</si>
  <si>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</si>
  <si>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</si>
  <si>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</si>
  <si>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</si>
  <si>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</si>
  <si>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</si>
  <si>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</si>
  <si>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</si>
  <si>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</si>
  <si>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</si>
  <si>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</si>
  <si>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</si>
  <si>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</si>
  <si>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</si>
  <si>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</si>
  <si>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</si>
  <si>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</si>
  <si>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</si>
  <si>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</si>
  <si>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</si>
  <si>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</si>
  <si>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</si>
  <si>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</si>
  <si>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</si>
  <si>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</si>
  <si>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</si>
  <si>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</si>
  <si>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</si>
  <si>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</si>
  <si>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</si>
  <si>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</si>
  <si>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</si>
  <si>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</si>
  <si>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</si>
  <si>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</si>
  <si>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</si>
  <si>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</si>
  <si>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</si>
  <si>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</si>
  <si>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</si>
  <si>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</si>
  <si>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</si>
  <si>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</si>
  <si>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</si>
  <si>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</si>
  <si>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</si>
  <si>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</si>
  <si>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</si>
  <si>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</si>
  <si>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</si>
  <si>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</si>
  <si>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</si>
  <si>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</si>
  <si>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</si>
  <si>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</si>
  <si>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</si>
  <si>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</si>
  <si>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</si>
  <si>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</si>
  <si>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</si>
  <si>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</si>
  <si>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</si>
  <si>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</si>
  <si>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</si>
  <si>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</si>
  <si>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</si>
  <si>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</si>
  <si>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</si>
  <si>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</si>
  <si>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</si>
  <si>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</si>
  <si>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</si>
  <si>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</si>
  <si>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</si>
  <si>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</si>
  <si>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</si>
  <si>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</si>
  <si>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</si>
  <si>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</si>
  <si>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</si>
  <si>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</si>
  <si>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</si>
  <si>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</si>
  <si>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</si>
  <si>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</si>
  <si>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</si>
  <si>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</si>
  <si>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</si>
  <si>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</si>
  <si>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</si>
  <si>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</si>
  <si>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</si>
  <si>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</si>
  <si>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</si>
  <si>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</si>
  <si>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</si>
  <si>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</si>
  <si>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</si>
  <si>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</si>
  <si>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</si>
  <si>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</si>
  <si>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</si>
  <si>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</si>
  <si>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</si>
  <si>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</si>
  <si>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</si>
  <si>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</si>
  <si>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</si>
  <si>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</si>
  <si>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</si>
  <si>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</si>
  <si>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</si>
  <si>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</si>
  <si>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</si>
  <si>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</si>
  <si>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</si>
  <si>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</si>
  <si>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</si>
  <si>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</si>
  <si>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</si>
  <si>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</si>
  <si>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</si>
  <si>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</si>
  <si>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</si>
  <si>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</si>
  <si>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</si>
  <si>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</si>
  <si>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</si>
  <si>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</si>
  <si>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</si>
  <si>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</si>
  <si>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</si>
  <si>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</si>
  <si>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</si>
  <si>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</si>
  <si>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</si>
  <si>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</si>
  <si>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</si>
  <si>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</si>
  <si>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</si>
  <si>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</si>
  <si>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</si>
  <si>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</si>
  <si>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</si>
  <si>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</si>
  <si>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</si>
  <si>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</si>
  <si>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</si>
  <si>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</si>
  <si>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</si>
  <si>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</si>
  <si>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</si>
  <si>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</si>
  <si>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</si>
  <si>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</si>
  <si>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</si>
  <si>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</si>
  <si>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</si>
  <si>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</si>
  <si>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</si>
  <si>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</si>
  <si>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</si>
  <si>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</si>
  <si>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</si>
  <si>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</si>
  <si>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</si>
  <si>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</si>
  <si>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</si>
  <si>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</si>
  <si>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</si>
  <si>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</si>
  <si>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</si>
  <si>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</si>
  <si>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</si>
  <si>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</si>
  <si>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</si>
  <si>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</si>
  <si>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</si>
  <si>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</si>
  <si>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</si>
  <si>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</si>
  <si>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</si>
  <si>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</si>
  <si>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</si>
  <si>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</si>
  <si>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</si>
  <si>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</si>
  <si>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</si>
  <si>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</si>
  <si>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</si>
  <si>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</si>
  <si>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</si>
  <si>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</si>
  <si>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</si>
  <si>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</si>
  <si>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</si>
  <si>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</si>
  <si>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</si>
  <si>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</si>
  <si>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</si>
  <si>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</si>
  <si>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</si>
  <si>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</si>
  <si>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</si>
  <si>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</si>
  <si>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</si>
  <si>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</si>
  <si>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</si>
  <si>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</si>
  <si>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</si>
  <si>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</si>
  <si>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</si>
  <si>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</si>
  <si>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</si>
  <si>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</si>
  <si>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</si>
  <si>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</si>
  <si>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</si>
  <si>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</si>
  <si>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</si>
  <si>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</si>
  <si>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</si>
  <si>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</si>
  <si>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</si>
  <si>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</si>
  <si>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</si>
  <si>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</si>
  <si>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</si>
  <si>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</si>
  <si>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</si>
  <si>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</si>
  <si>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</si>
  <si>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</si>
  <si>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</si>
  <si>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</si>
  <si>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</si>
  <si>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</si>
  <si>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</si>
  <si>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</si>
  <si>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</si>
  <si>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</si>
  <si>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</si>
  <si>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</si>
  <si>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</si>
  <si>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</si>
  <si>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</si>
  <si>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</si>
  <si>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</si>
  <si>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</si>
  <si>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</si>
  <si>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</si>
  <si>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</si>
  <si>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</si>
  <si>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</si>
  <si>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</si>
  <si>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</si>
  <si>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</si>
  <si>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</si>
  <si>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</si>
  <si>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</si>
  <si>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</si>
  <si>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</si>
  <si>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</si>
  <si>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</si>
  <si>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</si>
  <si>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</si>
  <si>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</si>
  <si>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</si>
  <si>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</si>
  <si>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</si>
  <si>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</si>
  <si>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</si>
  <si>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</si>
  <si>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</si>
  <si>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</si>
  <si>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</si>
  <si>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</si>
  <si>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</si>
  <si>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</si>
  <si>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</si>
  <si>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</si>
  <si>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</si>
  <si>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</si>
  <si>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</si>
  <si>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</si>
  <si>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</si>
  <si>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</si>
  <si>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</si>
  <si>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</si>
  <si>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</si>
  <si>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</si>
  <si>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</si>
  <si>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</si>
  <si>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</si>
  <si>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</si>
  <si>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</si>
  <si>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</si>
  <si>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</si>
  <si>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</si>
  <si>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</si>
  <si>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</si>
  <si>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</si>
  <si>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</si>
  <si>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</si>
  <si>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</si>
  <si>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</si>
  <si>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</si>
  <si>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</si>
  <si>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</si>
  <si>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</si>
  <si>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</si>
  <si>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</si>
  <si>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</si>
  <si>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</si>
  <si>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</si>
  <si>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</si>
  <si>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</si>
  <si>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</si>
  <si>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</si>
  <si>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</si>
  <si>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</si>
  <si>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</si>
  <si>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</si>
  <si>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</si>
  <si>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</si>
  <si>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</si>
  <si>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</si>
  <si>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</si>
  <si>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</si>
  <si>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</si>
  <si>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</si>
  <si>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</si>
  <si>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</si>
  <si>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</si>
  <si>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</si>
  <si>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</si>
  <si>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</si>
  <si>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</si>
  <si>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</si>
  <si>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</si>
  <si>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</si>
  <si>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</si>
  <si>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</si>
  <si>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</si>
  <si>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</si>
  <si>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</si>
  <si>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</si>
  <si>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</si>
  <si>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</si>
  <si>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</si>
  <si>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</si>
  <si>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</si>
  <si>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</si>
  <si>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</si>
  <si>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</si>
  <si>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</si>
  <si>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</si>
  <si>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</si>
  <si>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</si>
  <si>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</si>
  <si>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</si>
  <si>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</si>
  <si>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</si>
  <si>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</si>
  <si>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</si>
  <si>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</si>
  <si>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</si>
  <si>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</si>
  <si>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</si>
  <si>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</si>
  <si>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</si>
  <si>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</si>
  <si>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</si>
  <si>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</si>
  <si>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</si>
  <si>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</si>
  <si>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</si>
  <si>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</si>
  <si>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</si>
  <si>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</si>
  <si>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</si>
  <si>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</si>
  <si>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</si>
  <si>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</si>
  <si>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</si>
  <si>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</si>
  <si>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</si>
  <si>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</si>
  <si>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</si>
  <si>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</si>
  <si>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</si>
  <si>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</si>
  <si>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</si>
  <si>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</si>
  <si>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</si>
  <si>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</si>
  <si>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</si>
  <si>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</si>
  <si>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</si>
  <si>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</si>
  <si>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</si>
  <si>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</si>
  <si>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</si>
  <si>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</si>
  <si>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</si>
  <si>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</si>
  <si>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</si>
  <si>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</si>
  <si>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</si>
  <si>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</si>
  <si>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</si>
  <si>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</si>
  <si>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</si>
  <si>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</si>
  <si>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</si>
  <si>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</si>
  <si>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</si>
  <si>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</si>
  <si>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</si>
  <si>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</si>
  <si>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</si>
  <si>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</si>
  <si>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</si>
  <si>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</si>
  <si>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</si>
  <si>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</si>
  <si>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</si>
  <si>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</si>
  <si>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</si>
  <si>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</si>
  <si>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</si>
  <si>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</si>
  <si>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</si>
  <si>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</si>
  <si>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</si>
  <si>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</si>
  <si>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</si>
  <si>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</si>
  <si>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</si>
  <si>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</si>
  <si>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</si>
  <si>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</si>
  <si>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</si>
  <si>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</si>
  <si>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</si>
  <si>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</si>
  <si>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</si>
  <si>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</si>
  <si>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</si>
  <si>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</si>
  <si>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</si>
  <si>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</si>
  <si>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</si>
  <si>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</si>
  <si>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</si>
  <si>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</si>
  <si>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</si>
  <si>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</si>
  <si>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</si>
  <si>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</si>
  <si>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</si>
  <si>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</si>
  <si>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</si>
  <si>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</si>
  <si>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</si>
  <si>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</si>
  <si>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</si>
  <si>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</si>
  <si>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</si>
  <si>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</si>
  <si>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</si>
  <si>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</si>
  <si>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</si>
  <si>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</si>
  <si>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</si>
  <si>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</si>
  <si>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</si>
  <si>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</si>
  <si>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</si>
  <si>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</si>
  <si>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</si>
  <si>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</si>
  <si>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</si>
  <si>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</si>
  <si>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</si>
  <si>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</si>
  <si>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</si>
  <si>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</si>
  <si>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</si>
  <si>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</si>
  <si>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</si>
  <si>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</si>
  <si>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</si>
  <si>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</si>
  <si>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</si>
  <si>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</si>
  <si>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</si>
  <si>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</si>
  <si>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</si>
  <si>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</si>
  <si>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</si>
  <si>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</si>
  <si>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</si>
  <si>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</si>
  <si>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</si>
  <si>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</si>
  <si>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</si>
  <si>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</si>
  <si>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</si>
  <si>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</si>
  <si>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</si>
  <si>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</si>
  <si>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</si>
  <si>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</si>
  <si>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</si>
  <si>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</si>
  <si>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</si>
  <si>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</si>
  <si>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</si>
  <si>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</si>
  <si>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</si>
  <si>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</si>
  <si>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</si>
  <si>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</si>
  <si>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</si>
  <si>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</si>
  <si>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</si>
  <si>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</si>
  <si>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</si>
  <si>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</si>
  <si>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</si>
  <si>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</si>
  <si>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</si>
  <si>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</si>
  <si>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</si>
  <si>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</si>
  <si>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</si>
  <si>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</si>
  <si>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</si>
  <si>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</si>
  <si>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</si>
  <si>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</si>
  <si>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</si>
  <si>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</si>
  <si>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</si>
  <si>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</si>
  <si>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</si>
  <si>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</si>
  <si>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</si>
  <si>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</si>
  <si>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</si>
  <si>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</si>
  <si>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</si>
  <si>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</si>
  <si>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</si>
  <si>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</si>
  <si>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</si>
  <si>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</si>
  <si>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</si>
  <si>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</si>
  <si>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</si>
  <si>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</si>
  <si>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</si>
  <si>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</si>
  <si>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</si>
  <si>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</si>
  <si>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</si>
  <si>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</si>
  <si>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</si>
  <si>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</si>
  <si>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</si>
  <si>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</si>
  <si>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</si>
  <si>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</si>
  <si>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</si>
  <si>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</si>
  <si>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</si>
  <si>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</si>
  <si>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</si>
  <si>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</si>
  <si>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</si>
  <si>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</si>
  <si>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</si>
  <si>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</si>
  <si>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</si>
  <si>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</si>
  <si>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</si>
  <si>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</si>
  <si>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</si>
  <si>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</si>
  <si>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</si>
  <si>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</si>
  <si>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</si>
  <si>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</si>
  <si>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</si>
  <si>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</si>
  <si>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</si>
  <si>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</si>
  <si>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</si>
  <si>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</si>
  <si>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</si>
  <si>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</si>
  <si>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</si>
  <si>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</si>
  <si>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</si>
  <si>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</si>
  <si>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</si>
  <si>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</si>
  <si>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</si>
  <si>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</si>
  <si>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</si>
  <si>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</si>
  <si>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</si>
  <si>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</si>
  <si>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</si>
  <si>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</si>
  <si>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</si>
  <si>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</si>
  <si>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</si>
  <si>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</si>
  <si>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</si>
  <si>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</si>
  <si>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</si>
  <si>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</si>
  <si>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</si>
  <si>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</si>
  <si>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</si>
  <si>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</si>
  <si>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</si>
  <si>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</si>
  <si>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</si>
  <si>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</si>
  <si>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</si>
  <si>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</si>
  <si>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</si>
  <si>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</si>
  <si>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</si>
  <si>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</si>
  <si>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</si>
  <si>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</si>
  <si>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</si>
  <si>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</si>
  <si>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</si>
  <si>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</si>
  <si>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</si>
  <si>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</si>
  <si>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</si>
  <si>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</si>
  <si>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</si>
  <si>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</si>
  <si>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</si>
  <si>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</si>
  <si>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</si>
  <si>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</si>
  <si>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</si>
  <si>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</si>
  <si>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</si>
  <si>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</si>
  <si>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</si>
  <si>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</si>
  <si>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</si>
  <si>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</si>
  <si>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</si>
  <si>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</si>
  <si>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</si>
  <si>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</si>
  <si>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</si>
  <si>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</si>
  <si>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</si>
  <si>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</si>
  <si>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</si>
  <si>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</si>
  <si>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</si>
  <si>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</si>
  <si>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</si>
  <si>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</si>
  <si>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</si>
  <si>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</si>
  <si>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</si>
  <si>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</si>
  <si>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</si>
  <si>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</si>
  <si>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</si>
  <si>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</si>
  <si>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</si>
  <si>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</si>
  <si>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</si>
  <si>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</si>
  <si>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</si>
  <si>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</si>
  <si>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</si>
  <si>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</si>
  <si>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</si>
  <si>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</si>
  <si>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</si>
  <si>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</si>
  <si>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</si>
  <si>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</si>
  <si>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</si>
  <si>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</si>
  <si>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</si>
  <si>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</si>
  <si>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</si>
  <si>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</si>
  <si>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</si>
  <si>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</si>
  <si>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</si>
  <si>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</si>
  <si>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</si>
  <si>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</si>
  <si>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</si>
  <si>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</si>
  <si>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</si>
  <si>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</si>
  <si>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</si>
  <si>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</si>
  <si>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</si>
  <si>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</si>
  <si>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</si>
  <si>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</si>
  <si>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</si>
  <si>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</si>
  <si>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</si>
  <si>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</si>
  <si>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</si>
  <si>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</si>
  <si>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</si>
  <si>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</si>
  <si>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</si>
  <si>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</si>
  <si>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</si>
  <si>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</si>
  <si>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</si>
  <si>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</si>
  <si>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</si>
  <si>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</si>
  <si>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</si>
  <si>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</si>
  <si>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</si>
  <si>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</si>
  <si>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</si>
  <si>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</si>
  <si>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</si>
  <si>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</si>
  <si>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</si>
  <si>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</si>
  <si>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</si>
  <si>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</si>
  <si>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</si>
  <si>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</si>
  <si>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</si>
  <si>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</si>
  <si>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</si>
  <si>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</si>
  <si>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</si>
  <si>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</si>
  <si>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</si>
  <si>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</si>
  <si>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</si>
  <si>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</si>
  <si>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</si>
  <si>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</si>
  <si>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</si>
  <si>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</si>
  <si>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</si>
  <si>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</si>
  <si>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</si>
  <si>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</si>
  <si>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</si>
  <si>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</si>
  <si>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</si>
  <si>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</si>
  <si>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</si>
  <si>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</si>
  <si>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</si>
  <si>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</si>
  <si>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</si>
  <si>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</si>
  <si>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</si>
  <si>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</si>
  <si>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</si>
  <si>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</si>
  <si>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</si>
  <si>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</si>
  <si>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</si>
  <si>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</si>
  <si>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</si>
  <si>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</si>
  <si>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</si>
  <si>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</si>
  <si>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</si>
  <si>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</si>
  <si>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</si>
  <si>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</si>
  <si>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</si>
  <si>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</si>
  <si>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</si>
  <si>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</si>
  <si>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</si>
  <si>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</si>
  <si>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</si>
  <si>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</si>
  <si>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</si>
  <si>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</si>
  <si>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</si>
  <si>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</si>
  <si>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</si>
  <si>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</si>
  <si>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</si>
  <si>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</si>
  <si>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</si>
  <si>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</si>
  <si>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</si>
  <si>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</si>
  <si>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</si>
  <si>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</si>
  <si>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</si>
  <si>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</si>
  <si>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</si>
  <si>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</si>
  <si>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</si>
  <si>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</si>
  <si>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</si>
  <si>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</si>
  <si>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</si>
  <si>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</si>
  <si>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</si>
  <si>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</si>
  <si>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</si>
  <si>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</si>
  <si>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</si>
  <si>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</si>
  <si>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</si>
  <si>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</si>
  <si>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</si>
  <si>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</si>
  <si>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</si>
  <si>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</si>
  <si>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</si>
  <si>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</si>
  <si>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</si>
  <si>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</si>
  <si>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</si>
  <si>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</si>
  <si>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</si>
  <si>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</si>
  <si>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</si>
  <si>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</si>
  <si>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</si>
  <si>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</si>
  <si>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</si>
  <si>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</si>
  <si>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</si>
  <si>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</si>
  <si>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</si>
  <si>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</si>
  <si>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</si>
  <si>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</si>
  <si>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</si>
  <si>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</si>
  <si>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</si>
  <si>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</si>
  <si>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</si>
  <si>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</si>
  <si>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</si>
  <si>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</si>
  <si>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</si>
  <si>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</si>
  <si>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</si>
  <si>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</si>
  <si>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</si>
  <si>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</si>
  <si>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</si>
  <si>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</si>
  <si>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</si>
  <si>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</si>
  <si>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</si>
  <si>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</si>
  <si>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</si>
  <si>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</si>
  <si>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</si>
  <si>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</si>
  <si>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</si>
  <si>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</si>
  <si>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</si>
  <si>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</si>
  <si>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</si>
  <si>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</si>
  <si>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</si>
  <si>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</si>
  <si>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</si>
  <si>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</si>
  <si>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</si>
  <si>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</si>
  <si>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</si>
  <si>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</si>
  <si>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</si>
  <si>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</si>
  <si>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</si>
  <si>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</si>
  <si>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</si>
  <si>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</si>
  <si>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</si>
  <si>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</si>
  <si>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</si>
  <si>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</si>
  <si>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</si>
  <si>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</si>
  <si>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</si>
  <si>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</si>
  <si>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</si>
  <si>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</si>
  <si>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</si>
  <si>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</si>
  <si>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</si>
  <si>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</si>
  <si>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</si>
  <si>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</si>
  <si>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</si>
  <si>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</si>
  <si>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</si>
  <si>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</si>
  <si>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</si>
  <si>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</si>
  <si>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</si>
  <si>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</si>
  <si>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</si>
  <si>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</si>
  <si>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</si>
  <si>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</si>
  <si>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</si>
  <si>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</si>
  <si>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</si>
  <si>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</si>
  <si>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</si>
  <si>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</si>
  <si>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</si>
  <si>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</si>
  <si>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</si>
  <si>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</si>
  <si>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</si>
  <si>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</si>
  <si>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</si>
  <si>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</si>
  <si>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</si>
  <si>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</si>
  <si>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</si>
  <si>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</si>
  <si>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</si>
  <si>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</si>
  <si>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</si>
  <si>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</si>
  <si>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</si>
  <si>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</si>
  <si>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</si>
  <si>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</si>
  <si>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</si>
  <si>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</si>
  <si>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</si>
  <si>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</si>
  <si>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</si>
  <si>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</si>
  <si>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</si>
  <si>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</si>
  <si>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</si>
  <si>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</si>
  <si>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</si>
  <si>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</si>
  <si>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</si>
  <si>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</si>
  <si>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</si>
  <si>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</si>
  <si>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</si>
  <si>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</si>
  <si>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</si>
  <si>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</si>
  <si>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</si>
  <si>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</si>
  <si>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</si>
  <si>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</si>
  <si>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</si>
  <si>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</si>
  <si>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</si>
  <si>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</si>
  <si>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</si>
  <si>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</si>
  <si>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</si>
  <si>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</si>
  <si>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</si>
  <si>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</si>
  <si>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</si>
  <si>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</si>
  <si>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</si>
  <si>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</si>
  <si>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</si>
  <si>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</si>
  <si>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</si>
  <si>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</si>
  <si>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</si>
  <si>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</si>
  <si>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</si>
  <si>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</si>
  <si>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</si>
  <si>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</si>
  <si>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</si>
  <si>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</si>
  <si>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</si>
  <si>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</si>
  <si>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</si>
  <si>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</si>
  <si>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</si>
  <si>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</si>
  <si>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</si>
  <si>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</si>
  <si>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</si>
  <si>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</si>
  <si>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</si>
  <si>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</si>
  <si>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</si>
  <si>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</si>
  <si>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</si>
  <si>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</si>
  <si>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</si>
  <si>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</si>
  <si>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</si>
  <si>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</si>
  <si>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</si>
  <si>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</si>
  <si>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</si>
  <si>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</si>
  <si>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</si>
  <si>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</si>
  <si>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</si>
  <si>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</si>
  <si>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</si>
  <si>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</si>
  <si>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</si>
  <si>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</si>
  <si>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</si>
  <si>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</si>
  <si>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</si>
  <si>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</si>
  <si>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</si>
  <si>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</si>
  <si>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</si>
  <si>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</si>
  <si>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</si>
  <si>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</si>
  <si>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</si>
  <si>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</si>
  <si>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</si>
  <si>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</si>
  <si>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</si>
  <si>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</si>
  <si>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</si>
  <si>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</si>
  <si>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</si>
  <si>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</si>
  <si>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</si>
  <si>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</si>
  <si>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</si>
  <si>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</si>
  <si>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</si>
  <si>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</si>
  <si>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</si>
  <si>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</si>
  <si>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</si>
  <si>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</si>
  <si>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</si>
  <si>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</si>
  <si>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</si>
  <si>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</si>
  <si>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</si>
  <si>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</si>
  <si>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</si>
  <si>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</si>
  <si>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</si>
  <si>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</si>
  <si>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</si>
  <si>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</si>
  <si>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</si>
  <si>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</si>
  <si>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</si>
  <si>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</si>
  <si>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</si>
  <si>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</si>
  <si>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</si>
  <si>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</si>
  <si>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</si>
  <si>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</si>
  <si>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</si>
  <si>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</si>
  <si>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</si>
  <si>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</si>
  <si>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</si>
  <si>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</si>
  <si>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</si>
  <si>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</si>
  <si>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</si>
  <si>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</si>
  <si>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</si>
  <si>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</si>
  <si>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</si>
  <si>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</si>
  <si>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</si>
  <si>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</si>
  <si>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</si>
  <si>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</si>
  <si>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</si>
  <si>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</si>
  <si>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</si>
  <si>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</si>
  <si>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</si>
  <si>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</si>
  <si>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</si>
  <si>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</si>
  <si>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</si>
  <si>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</si>
  <si>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</si>
  <si>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</si>
  <si>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</si>
  <si>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</si>
  <si>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</si>
  <si>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</si>
  <si>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</si>
  <si>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</si>
  <si>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</si>
  <si>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</si>
  <si>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</si>
  <si>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</si>
  <si>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</si>
  <si>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</si>
  <si>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</si>
  <si>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</si>
  <si>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</si>
  <si>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</si>
  <si>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</si>
  <si>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</si>
  <si>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</si>
  <si>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</si>
  <si>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</si>
  <si>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</si>
  <si>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</si>
  <si>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</si>
  <si>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</si>
  <si>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</si>
  <si>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</si>
  <si>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</si>
  <si>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</si>
  <si>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</si>
  <si>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</si>
  <si>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</si>
  <si>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</si>
  <si>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</si>
  <si>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</si>
  <si>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</si>
  <si>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</si>
  <si>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</si>
  <si>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</si>
  <si>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</si>
  <si>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</si>
  <si>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</si>
  <si>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</si>
  <si>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</si>
  <si>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</si>
  <si>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</si>
  <si>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</si>
  <si>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</si>
  <si>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</si>
  <si>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</si>
  <si>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</si>
  <si>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</si>
  <si>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</si>
  <si>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</si>
  <si>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</si>
  <si>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</si>
  <si>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</si>
  <si>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</si>
  <si>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</si>
  <si>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</si>
  <si>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</si>
  <si>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</si>
  <si>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</si>
  <si>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</si>
  <si>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</si>
  <si>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</si>
  <si>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</si>
  <si>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</si>
  <si>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</si>
  <si>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</si>
  <si>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</si>
  <si>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</si>
  <si>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</si>
  <si>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</si>
  <si>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</si>
  <si>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</si>
  <si>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</si>
  <si>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</si>
  <si>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</si>
  <si>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</si>
  <si>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</si>
  <si>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</si>
  <si>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</si>
  <si>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</si>
  <si>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</si>
  <si>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</si>
  <si>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</si>
  <si>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</si>
  <si>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</si>
  <si>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</si>
  <si>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</si>
  <si>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</si>
  <si>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</si>
  <si>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</si>
  <si>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</si>
  <si>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</si>
  <si>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</si>
  <si>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</si>
  <si>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</si>
  <si>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</si>
  <si>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</si>
  <si>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</si>
  <si>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</si>
  <si>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</si>
  <si>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</si>
  <si>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</si>
  <si>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</si>
  <si>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</si>
  <si>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</si>
  <si>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</si>
  <si>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</si>
  <si>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</si>
  <si>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</si>
  <si>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</si>
  <si>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</si>
  <si>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</si>
  <si>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</si>
  <si>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</si>
  <si>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</si>
  <si>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</si>
  <si>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</si>
  <si>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</si>
  <si>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</si>
  <si>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</si>
  <si>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</si>
  <si>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</si>
  <si>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</si>
  <si>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</si>
  <si>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</si>
  <si>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</si>
  <si>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</si>
  <si>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</si>
  <si>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</si>
  <si>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</si>
  <si>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</si>
  <si>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</si>
  <si>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</si>
  <si>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</si>
  <si>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</si>
  <si>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</si>
  <si>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</si>
  <si>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</si>
  <si>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</si>
  <si>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</si>
  <si>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</si>
  <si>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</si>
  <si>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</si>
  <si>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</si>
  <si>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</si>
  <si>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</si>
  <si>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</si>
  <si>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</si>
  <si>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</si>
  <si>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</si>
  <si>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</si>
  <si>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</si>
  <si>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</si>
  <si>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</si>
  <si>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</si>
  <si>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</si>
  <si>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</si>
  <si>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</si>
  <si>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</si>
  <si>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</si>
  <si>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</si>
  <si>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</si>
  <si>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</si>
  <si>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</si>
  <si>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</si>
  <si>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</si>
  <si>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</si>
  <si>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</si>
  <si>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</si>
  <si>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</si>
  <si>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</si>
  <si>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</si>
  <si>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</si>
  <si>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</si>
  <si>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</si>
  <si>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</si>
  <si>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</si>
  <si>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</si>
  <si>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</si>
  <si>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</si>
  <si>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</si>
  <si>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</si>
  <si>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</si>
  <si>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</si>
  <si>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</si>
  <si>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</si>
  <si>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</si>
  <si>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</si>
  <si>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</si>
  <si>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</si>
  <si>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</si>
  <si>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</si>
  <si>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</si>
  <si>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</si>
  <si>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</si>
  <si>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</si>
  <si>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</si>
  <si>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</si>
  <si>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</si>
  <si>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</si>
  <si>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</si>
  <si>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</si>
  <si>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</si>
  <si>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</si>
  <si>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</si>
  <si>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</si>
  <si>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</si>
  <si>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</si>
  <si>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</si>
  <si>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</si>
  <si>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</si>
  <si>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</si>
  <si>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</si>
  <si>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</si>
  <si>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</si>
  <si>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</si>
  <si>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</si>
  <si>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</si>
  <si>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</si>
  <si>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</si>
  <si>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</si>
  <si>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</si>
  <si>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</si>
  <si>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</si>
  <si>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</si>
  <si>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</si>
  <si>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</si>
  <si>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</si>
  <si>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</si>
  <si>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</si>
  <si>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</si>
  <si>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</si>
  <si>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</si>
  <si>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</si>
  <si>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</si>
  <si>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</si>
  <si>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</si>
  <si>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</si>
  <si>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</si>
  <si>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</si>
  <si>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</si>
  <si>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</si>
  <si>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</si>
  <si>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</si>
  <si>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</si>
  <si>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</si>
  <si>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</si>
  <si>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</si>
  <si>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</si>
  <si>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</si>
  <si>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</si>
  <si>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</si>
  <si>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</si>
  <si>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</si>
  <si>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</si>
  <si>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</si>
  <si>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</si>
  <si>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</si>
  <si>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</si>
  <si>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</si>
  <si>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</si>
  <si>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</si>
  <si>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</si>
  <si>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</si>
  <si>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</si>
  <si>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</si>
  <si>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</si>
  <si>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</si>
  <si>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</si>
  <si>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</si>
  <si>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</si>
  <si>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</si>
  <si>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</si>
  <si>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</si>
  <si>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</si>
  <si>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</si>
  <si>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</si>
  <si>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</si>
  <si>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</si>
  <si>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</si>
  <si>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</si>
  <si>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</si>
  <si>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</si>
  <si>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</si>
  <si>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</si>
  <si>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</si>
  <si>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</si>
  <si>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</si>
  <si>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</si>
  <si>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</si>
  <si>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</si>
  <si>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</si>
  <si>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</si>
  <si>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</si>
  <si>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</si>
  <si>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</si>
  <si>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</si>
  <si>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</si>
  <si>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</si>
  <si>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</si>
  <si>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</si>
  <si>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</si>
  <si>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</si>
  <si>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</si>
  <si>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</si>
  <si>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</si>
  <si>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</si>
  <si>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</si>
  <si>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</si>
  <si>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</si>
  <si>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</si>
  <si>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</si>
  <si>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</si>
  <si>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</si>
  <si>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</si>
  <si>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</si>
  <si>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</si>
  <si>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</si>
  <si>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</si>
  <si>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</si>
  <si>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</si>
  <si>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</si>
  <si>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</si>
  <si>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</si>
  <si>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</si>
  <si>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</si>
  <si>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</si>
  <si>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</si>
  <si>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</si>
  <si>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</si>
  <si>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</si>
  <si>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</si>
  <si>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</si>
  <si>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</si>
  <si>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</si>
  <si>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</si>
  <si>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</si>
  <si>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</si>
  <si>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</si>
  <si>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</si>
  <si>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</si>
  <si>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</si>
  <si>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</si>
  <si>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</si>
  <si>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</si>
  <si>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</si>
  <si>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</si>
  <si>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</si>
  <si>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</si>
  <si>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</si>
  <si>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</si>
  <si>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</si>
  <si>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</si>
  <si>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</si>
  <si>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</si>
  <si>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</si>
  <si>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</si>
  <si>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</si>
  <si>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</si>
  <si>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</si>
  <si>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</si>
  <si>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</si>
  <si>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</si>
  <si>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</si>
  <si>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</si>
  <si>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</si>
  <si>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</si>
  <si>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</si>
  <si>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</si>
  <si>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</si>
  <si>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</si>
  <si>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</si>
  <si>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</si>
  <si>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</si>
  <si>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</si>
  <si>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</si>
  <si>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</si>
  <si>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</si>
  <si>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</si>
  <si>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</si>
  <si>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</si>
  <si>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</si>
  <si>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</si>
  <si>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</si>
  <si>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</si>
  <si>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</si>
  <si>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</si>
  <si>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</si>
  <si>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</si>
  <si>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</si>
  <si>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</si>
  <si>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</si>
  <si>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</si>
  <si>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</si>
  <si>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</si>
  <si>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</si>
  <si>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</si>
  <si>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</si>
  <si>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</si>
  <si>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</si>
  <si>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</si>
  <si>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</si>
  <si>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</si>
  <si>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</si>
  <si>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</si>
  <si>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</si>
  <si>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</si>
  <si>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</si>
  <si>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</si>
  <si>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</si>
  <si>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</si>
  <si>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</si>
  <si>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</si>
  <si>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</si>
  <si>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</si>
  <si>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</si>
  <si>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</si>
  <si>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</si>
  <si>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</si>
  <si>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</si>
  <si>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</si>
  <si>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</si>
  <si>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</si>
  <si>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</si>
  <si>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</si>
  <si>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</si>
  <si>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</si>
  <si>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</si>
  <si>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</si>
  <si>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</si>
  <si>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</si>
  <si>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</si>
  <si>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</si>
  <si>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</si>
  <si>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</si>
  <si>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</si>
  <si>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</si>
  <si>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</si>
  <si>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</si>
  <si>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</si>
  <si>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</si>
  <si>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</si>
  <si>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</si>
  <si>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</si>
  <si>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</si>
  <si>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</si>
  <si>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</si>
  <si>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</si>
  <si>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</si>
  <si>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</si>
  <si>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</si>
  <si>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</si>
  <si>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</si>
  <si>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</si>
  <si>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</si>
  <si>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</si>
  <si>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</si>
  <si>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</si>
  <si>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</si>
  <si>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</si>
  <si>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</si>
  <si>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</si>
  <si>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</si>
  <si>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</si>
  <si>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</si>
  <si>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</si>
  <si>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</si>
  <si>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</si>
  <si>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</si>
  <si>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</si>
  <si>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</si>
  <si>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</si>
  <si>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</si>
  <si>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</si>
  <si>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</si>
  <si>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</si>
  <si>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</si>
  <si>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</si>
  <si>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</si>
  <si>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</si>
  <si>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</si>
  <si>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</si>
  <si>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</si>
  <si>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</si>
  <si>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</si>
  <si>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</si>
  <si>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</si>
  <si>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</si>
  <si>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</si>
  <si>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</si>
  <si>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</si>
  <si>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</si>
  <si>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</si>
  <si>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</si>
  <si>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</si>
  <si>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</si>
  <si>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</si>
  <si>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</si>
  <si>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</si>
  <si>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</si>
  <si>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</si>
  <si>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</si>
  <si>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</si>
  <si>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</si>
  <si>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</si>
  <si>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</si>
  <si>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</si>
  <si>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</si>
  <si>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</si>
  <si>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</si>
  <si>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</si>
  <si>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</si>
  <si>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</si>
  <si>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</si>
  <si>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</si>
  <si>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</si>
  <si>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</si>
  <si>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</si>
  <si>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</si>
  <si>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</si>
  <si>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</si>
  <si>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</si>
  <si>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</si>
  <si>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</si>
  <si>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</si>
  <si>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</si>
  <si>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</si>
  <si>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</si>
  <si>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</si>
  <si>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</si>
  <si>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</si>
  <si>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</si>
  <si>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</si>
  <si>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</si>
  <si>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</si>
  <si>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</si>
  <si>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</si>
  <si>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</si>
  <si>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</si>
  <si>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</si>
  <si>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</si>
  <si>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</si>
  <si>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</si>
  <si>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</si>
  <si>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</si>
  <si>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</si>
  <si>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</si>
  <si>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</si>
  <si>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</si>
  <si>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</si>
  <si>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</si>
  <si>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</si>
  <si>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</si>
  <si>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</si>
  <si>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</si>
  <si>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</si>
  <si>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</si>
  <si>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</si>
  <si>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</si>
  <si>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</si>
  <si>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</si>
  <si>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</si>
  <si>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</si>
  <si>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</si>
  <si>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</si>
  <si>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</si>
  <si>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</si>
  <si>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</si>
  <si>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</si>
  <si>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</si>
  <si>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</si>
  <si>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</si>
  <si>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</si>
  <si>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</si>
  <si>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</si>
  <si>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</si>
  <si>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</si>
  <si>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</si>
  <si>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</si>
  <si>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</si>
  <si>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</si>
  <si>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</si>
  <si>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</si>
  <si>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</si>
  <si>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</si>
  <si>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</si>
  <si>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</si>
  <si>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</si>
  <si>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</si>
  <si>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</si>
  <si>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</si>
  <si>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</si>
  <si>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</si>
  <si>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</si>
  <si>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</si>
  <si>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</si>
  <si>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</si>
  <si>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</si>
  <si>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</si>
  <si>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</si>
  <si>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</si>
  <si>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</si>
  <si>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</si>
  <si>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</si>
  <si>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</si>
  <si>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</si>
  <si>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</si>
  <si>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</si>
  <si>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</si>
  <si>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</si>
  <si>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</si>
  <si>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</si>
  <si>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</si>
  <si>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</si>
  <si>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</si>
  <si>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</si>
  <si>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</si>
  <si>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</si>
  <si>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</si>
  <si>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</si>
  <si>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</si>
  <si>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</si>
  <si>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</si>
  <si>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</si>
  <si>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</si>
  <si>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</si>
  <si>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</si>
  <si>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</si>
  <si>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</si>
  <si>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</si>
  <si>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</si>
  <si>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</si>
  <si>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</si>
  <si>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</si>
  <si>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</si>
  <si>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</si>
  <si>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</si>
  <si>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</si>
  <si>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</si>
  <si>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</si>
  <si>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</si>
  <si>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</si>
  <si>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</si>
  <si>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</si>
  <si>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</si>
  <si>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</si>
  <si>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</si>
  <si>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</si>
  <si>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</si>
  <si>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</si>
  <si>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</si>
  <si>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</si>
  <si>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</si>
  <si>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</si>
  <si>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</si>
  <si>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</si>
  <si>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</si>
  <si>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</si>
  <si>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</si>
  <si>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</si>
  <si>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</si>
  <si>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</si>
  <si>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</si>
  <si>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</si>
  <si>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</si>
  <si>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</si>
  <si>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</si>
  <si>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</si>
  <si>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</si>
  <si>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</si>
  <si>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</si>
  <si>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</si>
  <si>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</si>
  <si>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</si>
  <si>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</si>
  <si>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</si>
  <si>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</si>
  <si>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</si>
  <si>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</si>
  <si>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</si>
  <si>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</si>
  <si>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</si>
  <si>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</si>
  <si>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</si>
  <si>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</si>
  <si>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</si>
  <si>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</si>
  <si>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</si>
  <si>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</si>
  <si>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</si>
  <si>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</si>
  <si>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</si>
  <si>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</si>
  <si>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</si>
  <si>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</si>
  <si>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</si>
  <si>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</si>
  <si>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</si>
  <si>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</si>
  <si>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</si>
  <si>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</si>
  <si>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</si>
  <si>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</si>
  <si>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</si>
  <si>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</si>
  <si>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</si>
  <si>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</si>
  <si>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</si>
  <si>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</si>
  <si>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</si>
  <si>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</si>
  <si>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</si>
  <si>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</si>
  <si>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</si>
  <si>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</si>
  <si>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</si>
  <si>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</si>
  <si>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</si>
  <si>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</si>
  <si>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</si>
  <si>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</si>
  <si>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</si>
  <si>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</si>
  <si>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</si>
  <si>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</si>
  <si>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</si>
  <si>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</si>
  <si>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</si>
  <si>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</si>
  <si>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</si>
  <si>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</si>
  <si>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</si>
  <si>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</si>
  <si>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</si>
  <si>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</si>
  <si>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</si>
  <si>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</si>
  <si>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</si>
  <si>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</si>
  <si>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</si>
  <si>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</si>
  <si>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</si>
  <si>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</si>
  <si>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</si>
  <si>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</si>
  <si>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</si>
  <si>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</si>
  <si>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</si>
  <si>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</si>
  <si>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</si>
  <si>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</si>
  <si>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</si>
  <si>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</si>
  <si>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</si>
  <si>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</si>
  <si>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</si>
  <si>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</si>
  <si>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</si>
  <si>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</si>
  <si>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</si>
  <si>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</si>
  <si>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</si>
  <si>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</si>
  <si>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</si>
  <si>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</si>
  <si>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</si>
  <si>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</si>
  <si>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</si>
  <si>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</si>
  <si>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</si>
  <si>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</si>
  <si>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</si>
  <si>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</si>
  <si>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</si>
  <si>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</si>
  <si>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</si>
  <si>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</si>
  <si>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</si>
  <si>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</si>
  <si>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</si>
  <si>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</si>
  <si>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</si>
  <si>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</si>
  <si>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</si>
  <si>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</si>
  <si>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</si>
  <si>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</si>
  <si>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</si>
  <si>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</si>
  <si>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</si>
  <si>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</si>
  <si>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</si>
  <si>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</si>
  <si>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</si>
  <si>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</si>
  <si>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</si>
  <si>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</si>
  <si>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</si>
  <si>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</si>
  <si>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</si>
  <si>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</si>
  <si>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</si>
  <si>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</si>
  <si>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</si>
  <si>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</si>
  <si>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</si>
  <si>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</si>
  <si>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</si>
  <si>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</si>
  <si>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</si>
  <si>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</si>
  <si>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</si>
  <si>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</si>
  <si>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</si>
  <si>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</si>
  <si>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</si>
  <si>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</si>
  <si>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</si>
  <si>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</si>
  <si>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</si>
  <si>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</si>
  <si>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</si>
  <si>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</si>
  <si>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</si>
  <si>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</si>
  <si>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</si>
  <si>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</si>
  <si>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</si>
  <si>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</si>
  <si>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</si>
  <si>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</si>
  <si>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</si>
  <si>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</si>
  <si>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</si>
  <si>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</si>
  <si>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</si>
  <si>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</si>
  <si>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</si>
  <si>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</si>
  <si>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</si>
  <si>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</si>
  <si>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</si>
  <si>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</si>
  <si>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</si>
  <si>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</si>
  <si>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</si>
  <si>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</si>
  <si>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</si>
  <si>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</si>
  <si>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</si>
  <si>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</si>
  <si>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</si>
  <si>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</si>
  <si>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</si>
  <si>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</si>
  <si>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</si>
  <si>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</si>
  <si>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</si>
  <si>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</si>
  <si>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</si>
  <si>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</si>
  <si>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</si>
  <si>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</si>
  <si>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</si>
  <si>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</si>
  <si>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</si>
  <si>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</si>
  <si>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</si>
  <si>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</si>
  <si>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</si>
  <si>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</si>
  <si>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</si>
  <si>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</si>
  <si>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</si>
  <si>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</si>
  <si>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</si>
  <si>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</si>
  <si>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</si>
  <si>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</si>
  <si>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</si>
  <si>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</si>
  <si>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</si>
  <si>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</si>
  <si>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</si>
  <si>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</si>
  <si>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</si>
  <si>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</si>
  <si>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</si>
  <si>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</si>
  <si>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</si>
  <si>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</si>
  <si>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</si>
  <si>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</si>
  <si>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</si>
  <si>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</si>
  <si>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</si>
  <si>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</si>
  <si>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</si>
  <si>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</si>
  <si>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</si>
  <si>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</si>
  <si>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</si>
  <si>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</si>
  <si>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</si>
  <si>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</si>
  <si>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</si>
  <si>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</si>
  <si>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</si>
  <si>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</si>
  <si>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</si>
  <si>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</si>
  <si>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</si>
  <si>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</si>
  <si>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</si>
  <si>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</si>
  <si>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</si>
  <si>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</si>
  <si>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</si>
  <si>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</si>
  <si>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</si>
  <si>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</si>
  <si>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</si>
  <si>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</si>
  <si>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</si>
  <si>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</si>
  <si>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</si>
  <si>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</si>
  <si>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</si>
  <si>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</si>
  <si>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</si>
  <si>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</si>
  <si>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</si>
  <si>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</si>
  <si>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</si>
  <si>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</si>
  <si>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</si>
  <si>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</si>
  <si>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</si>
  <si>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</si>
  <si>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</si>
  <si>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</si>
  <si>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</si>
  <si>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</si>
  <si>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</si>
  <si>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</si>
  <si>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</si>
  <si>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</si>
  <si>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</si>
  <si>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</si>
  <si>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</si>
  <si>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</si>
  <si>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</si>
  <si>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</si>
  <si>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</si>
  <si>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</si>
  <si>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</si>
  <si>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</si>
  <si>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</si>
  <si>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</si>
  <si>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</si>
  <si>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</si>
  <si>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</si>
  <si>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</si>
  <si>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</si>
  <si>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</si>
  <si>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</si>
  <si>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</si>
  <si>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</si>
  <si>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</si>
  <si>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</si>
  <si>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</si>
  <si>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</si>
  <si>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</si>
  <si>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</si>
  <si>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</si>
  <si>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</si>
  <si>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</si>
  <si>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</si>
  <si>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</si>
  <si>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</si>
  <si>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</si>
  <si>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</si>
  <si>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</si>
  <si>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</si>
  <si>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</si>
  <si>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</si>
  <si>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</si>
  <si>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</si>
  <si>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</si>
  <si>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</si>
  <si>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</si>
  <si>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</si>
  <si>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</si>
  <si>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</si>
  <si>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</si>
  <si>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</si>
  <si>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</si>
  <si>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</si>
  <si>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</si>
  <si>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</si>
  <si>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</si>
  <si>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</si>
  <si>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</si>
  <si>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</si>
  <si>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</si>
  <si>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</si>
  <si>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</si>
  <si>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</si>
  <si>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</si>
  <si>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</si>
  <si>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</si>
  <si>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</si>
  <si>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</si>
  <si>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</si>
  <si>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</si>
  <si>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</si>
  <si>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</si>
  <si>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</si>
  <si>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</si>
  <si>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</si>
  <si>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</si>
  <si>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</si>
  <si>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</si>
  <si>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</si>
  <si>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</si>
  <si>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</si>
  <si>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</si>
  <si>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</si>
  <si>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</si>
  <si>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</si>
  <si>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</si>
  <si>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</si>
  <si>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</si>
  <si>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</si>
  <si>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</si>
  <si>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</si>
  <si>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</si>
  <si>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</si>
  <si>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</si>
  <si>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</si>
  <si>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</si>
  <si>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</si>
  <si>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</si>
  <si>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</si>
  <si>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</si>
  <si>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</si>
  <si>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</si>
  <si>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</si>
  <si>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</si>
  <si>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</si>
  <si>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</si>
  <si>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</si>
  <si>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</si>
  <si>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</si>
  <si>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</si>
  <si>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</si>
  <si>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</si>
  <si>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</si>
  <si>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</si>
  <si>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</si>
  <si>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</si>
  <si>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</si>
  <si>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</si>
  <si>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</si>
  <si>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</si>
  <si>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</si>
  <si>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</si>
  <si>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</si>
  <si>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</si>
  <si>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</si>
  <si>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</si>
  <si>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</si>
  <si>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</si>
  <si>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</si>
  <si>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</si>
  <si>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</si>
  <si>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</si>
  <si>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</si>
  <si>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</si>
  <si>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</si>
  <si>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</si>
  <si>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</si>
  <si>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</si>
  <si>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</si>
  <si>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</si>
  <si>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</si>
  <si>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</si>
  <si>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</si>
  <si>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</si>
  <si>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</si>
  <si>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</si>
  <si>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</si>
  <si>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</si>
  <si>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</si>
  <si>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</si>
  <si>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</si>
  <si>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</si>
  <si>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</si>
  <si>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</si>
  <si>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</si>
  <si>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</si>
  <si>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</si>
  <si>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</si>
  <si>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</si>
  <si>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</si>
  <si>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</si>
  <si>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</si>
  <si>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</si>
  <si>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</si>
  <si>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</si>
  <si>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</si>
  <si>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</si>
  <si>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</si>
  <si>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</si>
  <si>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</si>
  <si>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</si>
  <si>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</si>
  <si>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</si>
  <si>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</si>
  <si>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</si>
  <si>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</si>
  <si>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</si>
  <si>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</si>
  <si>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</si>
  <si>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</si>
  <si>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</si>
  <si>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</si>
  <si>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</si>
  <si>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</si>
  <si>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</si>
  <si>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</si>
  <si>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</si>
  <si>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</si>
  <si>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</si>
  <si>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</si>
  <si>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</si>
  <si>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</si>
  <si>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</si>
  <si>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</si>
  <si>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</si>
  <si>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</si>
  <si>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</si>
  <si>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</si>
  <si>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</si>
  <si>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</si>
  <si>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</si>
  <si>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</si>
  <si>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</si>
  <si>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</si>
  <si>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</si>
  <si>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</si>
  <si>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</si>
  <si>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</si>
  <si>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</si>
  <si>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</si>
  <si>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</si>
  <si>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</si>
  <si>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</si>
  <si>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</si>
  <si>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</si>
  <si>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</si>
  <si>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</si>
  <si>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</si>
  <si>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</si>
  <si>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</si>
  <si>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</si>
  <si>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</si>
  <si>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</si>
  <si>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</si>
  <si>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</si>
  <si>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</si>
  <si>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</si>
  <si>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</si>
  <si>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</si>
  <si>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</si>
  <si>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</si>
  <si>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</si>
  <si>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</si>
  <si>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</si>
  <si>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</si>
  <si>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</si>
  <si>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</si>
  <si>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</si>
  <si>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</si>
  <si>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</si>
  <si>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</si>
  <si>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</si>
  <si>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</si>
  <si>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</si>
  <si>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</si>
  <si>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</si>
  <si>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</si>
  <si>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</si>
  <si>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</si>
  <si>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</si>
  <si>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</si>
  <si>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</si>
  <si>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</si>
  <si>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</si>
  <si>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</si>
  <si>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</si>
  <si>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</si>
  <si>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</si>
  <si>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</si>
  <si>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</si>
  <si>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</si>
  <si>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</si>
  <si>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</si>
  <si>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</si>
  <si>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</si>
  <si>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</si>
  <si>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</si>
  <si>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</si>
  <si>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</si>
  <si>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</si>
  <si>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</si>
  <si>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</si>
  <si>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</si>
  <si>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</si>
  <si>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</si>
  <si>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</si>
  <si>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</si>
  <si>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</si>
  <si>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</si>
  <si>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</si>
  <si>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</si>
  <si>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</si>
  <si>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</si>
  <si>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</si>
  <si>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</si>
  <si>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</si>
  <si>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</si>
  <si>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</si>
  <si>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</si>
  <si>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</si>
  <si>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</si>
  <si>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</si>
  <si>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</si>
  <si>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</si>
  <si>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</si>
  <si>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</si>
  <si>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</si>
  <si>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</si>
  <si>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</si>
  <si>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</si>
  <si>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</si>
  <si>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</si>
  <si>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</si>
  <si>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</si>
  <si>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</si>
  <si>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</si>
  <si>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</si>
  <si>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</si>
  <si>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</si>
  <si>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</si>
  <si>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</si>
  <si>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</si>
  <si>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</si>
  <si>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</si>
  <si>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</si>
  <si>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</si>
  <si>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</si>
  <si>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</si>
  <si>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</si>
  <si>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</si>
  <si>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</si>
  <si>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</si>
  <si>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</si>
  <si>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</si>
  <si>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</si>
  <si>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</si>
  <si>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</si>
  <si>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</si>
  <si>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</si>
  <si>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</si>
  <si>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</si>
  <si>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</si>
  <si>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</si>
  <si>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</si>
  <si>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</si>
  <si>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</si>
  <si>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</si>
  <si>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</si>
  <si>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</si>
  <si>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</si>
  <si>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</si>
  <si>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</si>
  <si>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</si>
  <si>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</si>
  <si>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</si>
  <si>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</si>
  <si>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</si>
  <si>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</si>
  <si>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</si>
  <si>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</si>
  <si>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</si>
  <si>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</si>
  <si>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</si>
  <si>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</si>
  <si>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</si>
  <si>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</si>
  <si>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</si>
  <si>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</si>
  <si>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</si>
  <si>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</si>
  <si>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</si>
  <si>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</si>
  <si>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</si>
  <si>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</si>
  <si>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</si>
  <si>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</si>
  <si>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</si>
  <si>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</si>
  <si>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</si>
  <si>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</si>
  <si>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</si>
  <si>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</si>
  <si>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</si>
  <si>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</si>
  <si>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</si>
  <si>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</si>
  <si>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</si>
  <si>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</si>
  <si>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</si>
  <si>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</si>
  <si>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</si>
  <si>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</si>
  <si>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</si>
  <si>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</si>
  <si>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</si>
  <si>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</si>
  <si>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</si>
  <si>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</si>
  <si>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</si>
  <si>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</si>
  <si>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</si>
  <si>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</si>
  <si>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</si>
  <si>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</si>
  <si>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</si>
  <si>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</si>
  <si>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</si>
  <si>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</si>
  <si>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</si>
  <si>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</si>
  <si>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</si>
  <si>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</si>
  <si>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</si>
  <si>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</si>
  <si>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</si>
  <si>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</si>
  <si>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</si>
  <si>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</si>
  <si>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</si>
  <si>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</si>
  <si>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</si>
  <si>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</si>
  <si>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</si>
  <si>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</si>
  <si>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</si>
  <si>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</si>
  <si>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</si>
  <si>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</si>
  <si>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</si>
  <si>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</si>
  <si>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</si>
  <si>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</si>
  <si>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</si>
  <si>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</si>
  <si>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</si>
  <si>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</si>
  <si>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</si>
  <si>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</si>
  <si>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</si>
  <si>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</si>
  <si>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</si>
  <si>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</si>
  <si>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</si>
  <si>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</si>
  <si>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</si>
  <si>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</si>
  <si>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</si>
  <si>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</si>
  <si>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</si>
  <si>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</si>
  <si>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</si>
  <si>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</si>
  <si>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</si>
  <si>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</si>
  <si>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</si>
  <si>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</si>
  <si>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</si>
  <si>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</si>
  <si>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</si>
  <si>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</si>
  <si>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</si>
  <si>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</si>
  <si>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</si>
  <si>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</si>
  <si>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</si>
  <si>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</si>
  <si>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</si>
  <si>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</si>
  <si>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</si>
  <si>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</si>
  <si>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</si>
  <si>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</si>
  <si>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</si>
  <si>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</si>
  <si>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</si>
  <si>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</si>
  <si>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</si>
  <si>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</si>
  <si>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</si>
  <si>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</si>
  <si>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</si>
  <si>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</si>
  <si>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</si>
  <si>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</si>
  <si>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</si>
  <si>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</si>
  <si>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</si>
  <si>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</si>
  <si>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</si>
  <si>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</si>
  <si>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</si>
  <si>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</si>
  <si>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</si>
  <si>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</si>
  <si>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</si>
  <si>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</si>
  <si>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</si>
  <si>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</si>
  <si>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</si>
  <si>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</si>
  <si>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</si>
  <si>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</si>
  <si>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</si>
  <si>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</si>
  <si>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</si>
  <si>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</si>
  <si>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</si>
  <si>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</si>
  <si>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</si>
  <si>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</si>
  <si>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</si>
  <si>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</si>
  <si>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</si>
  <si>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</si>
  <si>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</si>
  <si>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</si>
  <si>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</si>
  <si>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</si>
  <si>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</si>
  <si>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</si>
  <si>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</si>
  <si>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</si>
  <si>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</si>
  <si>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</si>
  <si>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</si>
  <si>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</si>
  <si>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</si>
  <si>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</si>
  <si>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</si>
  <si>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</si>
  <si>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</si>
  <si>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</si>
  <si>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</si>
  <si>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</si>
  <si>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</si>
  <si>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</si>
  <si>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</si>
  <si>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</si>
  <si>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</si>
  <si>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</si>
  <si>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</si>
  <si>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</si>
  <si>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</si>
  <si>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</si>
  <si>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</si>
  <si>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</si>
  <si>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</si>
  <si>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</si>
  <si>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</si>
  <si>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</si>
  <si>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</si>
  <si>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</si>
  <si>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</si>
  <si>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</si>
  <si>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</si>
  <si>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</si>
  <si>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</si>
  <si>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</si>
  <si>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</si>
  <si>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</si>
  <si>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</si>
  <si>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</si>
  <si>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</si>
  <si>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</si>
  <si>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</si>
  <si>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</si>
  <si>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</si>
  <si>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</si>
  <si>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</si>
  <si>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</si>
  <si>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</si>
  <si>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</si>
  <si>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</si>
  <si>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</si>
  <si>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</si>
  <si>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</si>
  <si>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</si>
  <si>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</si>
  <si>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</si>
  <si>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</si>
  <si>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</si>
  <si>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</si>
  <si>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</si>
  <si>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</si>
  <si>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</si>
  <si>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</si>
  <si>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</si>
  <si>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</si>
  <si>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</si>
  <si>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</si>
  <si>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</si>
  <si>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</si>
  <si>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</si>
  <si>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</si>
  <si>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</si>
  <si>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</si>
  <si>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</si>
  <si>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</si>
  <si>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</si>
  <si>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</si>
  <si>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</si>
  <si>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</si>
  <si>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</si>
  <si>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</si>
  <si>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</si>
  <si>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</si>
  <si>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</si>
  <si>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</si>
  <si>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</si>
  <si>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</si>
  <si>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</si>
  <si>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</si>
  <si>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</si>
  <si>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</si>
  <si>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</si>
  <si>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</si>
  <si>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</si>
  <si>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</si>
  <si>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</si>
  <si>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</si>
  <si>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</si>
  <si>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</si>
  <si>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</si>
  <si>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</si>
  <si>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</si>
  <si>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</si>
  <si>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</si>
  <si>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</si>
  <si>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</si>
  <si>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</si>
  <si>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</si>
  <si>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</si>
  <si>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</si>
  <si>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</si>
  <si>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</si>
  <si>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</si>
  <si>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</si>
  <si>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</si>
  <si>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</si>
  <si>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</si>
  <si>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</si>
  <si>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</si>
  <si>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</si>
  <si>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</si>
  <si>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</si>
  <si>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</si>
  <si>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</si>
  <si>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</si>
  <si>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</si>
  <si>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</si>
  <si>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</si>
  <si>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</si>
  <si>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</si>
  <si>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</si>
  <si>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</si>
  <si>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</si>
  <si>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</si>
  <si>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</si>
  <si>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</si>
  <si>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</si>
  <si>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</si>
  <si>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</si>
  <si>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</si>
  <si>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</si>
  <si>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</si>
  <si>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</si>
  <si>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</si>
  <si>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</si>
  <si>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</si>
  <si>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</si>
  <si>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</si>
  <si>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</si>
  <si>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</si>
  <si>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</si>
  <si>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</si>
  <si>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</si>
  <si>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</si>
  <si>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</si>
  <si>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</si>
  <si>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</si>
  <si>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</si>
  <si>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</si>
  <si>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</si>
  <si>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</si>
  <si>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</si>
  <si>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</si>
  <si>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</si>
  <si>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</si>
  <si>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</si>
  <si>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</si>
  <si>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</si>
  <si>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</si>
  <si>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</si>
  <si>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</si>
  <si>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</si>
  <si>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</si>
  <si>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</si>
  <si>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</si>
  <si>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</si>
  <si>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</si>
  <si>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</si>
  <si>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</si>
  <si>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</si>
  <si>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</si>
  <si>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</si>
  <si>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</si>
  <si>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</si>
  <si>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</si>
  <si>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</si>
  <si>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</si>
  <si>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</si>
  <si>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</si>
  <si>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</si>
  <si>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</si>
  <si>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</si>
  <si>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</si>
  <si>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</si>
  <si>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</si>
  <si>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</si>
  <si>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</si>
  <si>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</si>
  <si>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</si>
  <si>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</si>
  <si>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</si>
  <si>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</si>
  <si>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</si>
  <si>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</si>
  <si>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</si>
  <si>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</si>
  <si>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</si>
  <si>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</si>
  <si>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</si>
  <si>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</si>
  <si>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</si>
  <si>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</si>
  <si>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</si>
  <si>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</si>
  <si>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</si>
  <si>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</si>
  <si>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</si>
  <si>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</si>
  <si>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</si>
  <si>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</si>
  <si>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</si>
  <si>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</si>
  <si>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</si>
  <si>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</si>
  <si>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</si>
  <si>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</si>
  <si>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</si>
  <si>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</si>
  <si>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</si>
  <si>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</si>
  <si>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</si>
  <si>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</si>
  <si>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</si>
  <si>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</si>
  <si>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</si>
  <si>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</si>
  <si>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</si>
  <si>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</si>
  <si>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</si>
  <si>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</si>
  <si>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</si>
  <si>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</si>
  <si>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</si>
  <si>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</si>
  <si>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</si>
  <si>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</si>
  <si>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</si>
  <si>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</si>
  <si>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</si>
  <si>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</si>
  <si>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</si>
  <si>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</si>
  <si>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</si>
  <si>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</si>
  <si>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</si>
  <si>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</si>
  <si>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</si>
  <si>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</si>
  <si>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</si>
  <si>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</si>
  <si>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</si>
  <si>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</si>
  <si>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</si>
  <si>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</si>
  <si>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</si>
  <si>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</si>
  <si>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</si>
  <si>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</si>
  <si>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</si>
  <si>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</si>
  <si>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</si>
  <si>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</si>
  <si>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</si>
  <si>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</si>
  <si>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</si>
  <si>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</si>
  <si>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</si>
  <si>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</si>
  <si>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</si>
  <si>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</si>
  <si>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</si>
  <si>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</si>
  <si>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</si>
  <si>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</si>
  <si>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</si>
  <si>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</si>
  <si>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</si>
  <si>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</si>
  <si>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</si>
  <si>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</si>
  <si>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</si>
  <si>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</si>
  <si>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</si>
  <si>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</si>
  <si>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</si>
  <si>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</si>
  <si>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</si>
  <si>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</si>
  <si>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</si>
  <si>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</si>
  <si>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</si>
  <si>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</si>
  <si>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</si>
  <si>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</si>
  <si>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</si>
  <si>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</si>
  <si>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</si>
  <si>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</si>
  <si>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</si>
  <si>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</si>
  <si>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</si>
  <si>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</si>
  <si>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</si>
  <si>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</si>
  <si>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</si>
  <si>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</si>
  <si>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</si>
  <si>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</si>
  <si>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</si>
  <si>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</si>
  <si>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</si>
  <si>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</si>
  <si>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</si>
  <si>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</si>
  <si>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</si>
  <si>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</si>
  <si>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</si>
  <si>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</si>
  <si>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</si>
  <si>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</si>
  <si>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</si>
  <si>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</si>
  <si>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</si>
  <si>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</si>
  <si>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</si>
  <si>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</si>
  <si>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</si>
  <si>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</si>
  <si>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</si>
  <si>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</si>
  <si>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</si>
  <si>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</si>
  <si>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</si>
  <si>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</si>
  <si>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</si>
  <si>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</si>
  <si>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</si>
  <si>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</si>
  <si>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</si>
  <si>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</si>
  <si>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</si>
  <si>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</si>
  <si>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</si>
  <si>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</si>
  <si>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</si>
  <si>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</si>
  <si>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</si>
  <si>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</si>
  <si>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</si>
  <si>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</si>
  <si>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</si>
  <si>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</si>
  <si>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</si>
  <si>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</si>
  <si>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</si>
  <si>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</si>
  <si>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</si>
  <si>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</si>
  <si>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</si>
  <si>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</si>
  <si>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</si>
  <si>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</si>
  <si>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</si>
  <si>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</si>
  <si>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</si>
  <si>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</si>
  <si>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</si>
  <si>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</si>
  <si>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</si>
  <si>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</si>
  <si>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</si>
  <si>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</si>
  <si>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</si>
  <si>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</si>
  <si>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</si>
  <si>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</si>
  <si>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</si>
  <si>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</si>
  <si>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</si>
  <si>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</si>
  <si>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</si>
  <si>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</si>
  <si>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</si>
  <si>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</si>
  <si>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</si>
  <si>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</si>
  <si>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</si>
  <si>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</si>
  <si>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</si>
  <si>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</si>
  <si>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</si>
  <si>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</si>
  <si>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</si>
  <si>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</si>
  <si>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</si>
  <si>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</si>
  <si>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</si>
  <si>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</si>
  <si>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</si>
  <si>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</si>
  <si>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</si>
  <si>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</si>
  <si>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</si>
  <si>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</si>
  <si>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</si>
  <si>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</si>
  <si>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</si>
  <si>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</si>
  <si>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</si>
  <si>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</si>
  <si>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</si>
  <si>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</si>
  <si>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</si>
  <si>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</si>
  <si>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</si>
  <si>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</si>
  <si>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</si>
  <si>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</si>
  <si>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</si>
  <si>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</si>
  <si>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</si>
  <si>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</si>
  <si>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</si>
  <si>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</si>
  <si>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</si>
  <si>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</si>
  <si>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</si>
  <si>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</si>
  <si>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</si>
  <si>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</si>
  <si>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</si>
  <si>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</si>
  <si>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</si>
  <si>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</si>
  <si>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</si>
  <si>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</si>
  <si>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</si>
  <si>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</si>
  <si>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</si>
  <si>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</si>
  <si>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</si>
  <si>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</si>
  <si>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</si>
  <si>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</si>
  <si>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</si>
  <si>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</si>
  <si>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</si>
  <si>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</si>
  <si>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</si>
  <si>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</si>
  <si>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</si>
  <si>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</si>
  <si>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</si>
  <si>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</si>
  <si>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</si>
  <si>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</si>
  <si>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</si>
  <si>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</si>
  <si>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</si>
  <si>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</si>
  <si>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</si>
  <si>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</si>
  <si>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</si>
  <si>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</si>
  <si>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</si>
  <si>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</si>
  <si>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</si>
  <si>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</si>
  <si>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</si>
  <si>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</si>
  <si>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</si>
  <si>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</si>
  <si>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</si>
  <si>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</si>
  <si>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</si>
  <si>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</si>
  <si>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</si>
  <si>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</si>
  <si>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</si>
  <si>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</si>
  <si>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</si>
  <si>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</si>
  <si>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</si>
  <si>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</si>
  <si>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</si>
  <si>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</si>
  <si>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</si>
  <si>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</si>
  <si>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</si>
  <si>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</si>
  <si>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</si>
  <si>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</si>
  <si>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</si>
  <si>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</si>
  <si>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</si>
  <si>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</si>
  <si>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</si>
  <si>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</si>
  <si>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</si>
  <si>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</si>
  <si>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</si>
  <si>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</si>
  <si>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</si>
  <si>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</si>
  <si>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</si>
  <si>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</si>
  <si>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</si>
  <si>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</si>
  <si>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</si>
  <si>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</si>
  <si>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</si>
  <si>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</si>
  <si>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</si>
  <si>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</si>
  <si>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</si>
  <si>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</si>
  <si>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</si>
  <si>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</si>
  <si>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</si>
  <si>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</si>
  <si>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</si>
  <si>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</si>
  <si>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</si>
  <si>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</si>
  <si>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</si>
  <si>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</si>
  <si>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</si>
  <si>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</si>
  <si>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</si>
  <si>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</si>
  <si>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</si>
  <si>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</si>
  <si>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</si>
  <si>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</si>
  <si>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</si>
  <si>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</si>
  <si>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</si>
  <si>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</si>
  <si>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</si>
  <si>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</si>
  <si>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</si>
  <si>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</si>
  <si>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</si>
  <si>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</si>
  <si>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</si>
  <si>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</si>
  <si>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</si>
  <si>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</si>
  <si>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</si>
  <si>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</si>
  <si>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</si>
  <si>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</si>
  <si>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</si>
  <si>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</si>
  <si>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</si>
  <si>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</si>
  <si>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</si>
  <si>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</si>
  <si>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</si>
  <si>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</si>
  <si>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</si>
  <si>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</si>
  <si>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</si>
  <si>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</si>
  <si>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</si>
  <si>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</si>
  <si>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</si>
  <si>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</si>
  <si>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</si>
  <si>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</si>
  <si>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</si>
  <si>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</si>
  <si>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</si>
  <si>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</si>
  <si>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</si>
  <si>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</si>
  <si>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</si>
  <si>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</si>
  <si>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</si>
  <si>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</si>
  <si>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</si>
  <si>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</si>
  <si>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</si>
  <si>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</si>
  <si>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</si>
  <si>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</si>
  <si>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</si>
  <si>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</si>
  <si>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</si>
  <si>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</si>
  <si>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</si>
  <si>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</si>
  <si>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</si>
  <si>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</si>
  <si>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</si>
  <si>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</si>
  <si>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</si>
  <si>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</si>
  <si>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</si>
  <si>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</si>
  <si>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</si>
  <si>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</si>
  <si>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</si>
  <si>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</si>
  <si>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</si>
  <si>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</si>
  <si>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</si>
  <si>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</si>
  <si>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</si>
  <si>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</si>
  <si>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</si>
  <si>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</si>
  <si>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</si>
  <si>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</si>
  <si>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</si>
  <si>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</si>
  <si>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</si>
  <si>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</si>
  <si>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</si>
  <si>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</si>
  <si>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</si>
  <si>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</si>
  <si>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</si>
  <si>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</si>
  <si>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</si>
  <si>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</si>
  <si>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</si>
  <si>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</si>
  <si>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</si>
  <si>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</si>
  <si>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</si>
  <si>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</si>
  <si>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</si>
  <si>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</si>
  <si>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</si>
  <si>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</si>
  <si>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</si>
  <si>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</si>
  <si>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</si>
  <si>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</si>
  <si>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</si>
  <si>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</si>
  <si>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</si>
  <si>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</si>
  <si>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</si>
  <si>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</si>
  <si>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</si>
  <si>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</si>
  <si>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</si>
  <si>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</si>
  <si>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</si>
  <si>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</si>
  <si>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</si>
  <si>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</si>
  <si>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</si>
  <si>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</si>
  <si>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</si>
  <si>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</si>
  <si>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</si>
  <si>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</si>
  <si>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</si>
  <si>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</si>
  <si>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</si>
  <si>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</si>
  <si>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</si>
  <si>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</si>
  <si>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</si>
  <si>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</si>
  <si>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</si>
  <si>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</si>
  <si>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</si>
  <si>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</si>
  <si>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</si>
  <si>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</si>
  <si>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</si>
  <si>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</si>
  <si>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</si>
  <si>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</si>
  <si>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</si>
  <si>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</si>
  <si>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</si>
  <si>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</si>
  <si>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</si>
  <si>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</si>
  <si>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</si>
  <si>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</si>
  <si>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</si>
  <si>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</si>
  <si>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</si>
  <si>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</si>
  <si>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</si>
  <si>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</si>
  <si>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</si>
  <si>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</si>
  <si>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</si>
  <si>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</si>
  <si>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</si>
  <si>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</si>
  <si>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</si>
  <si>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</si>
  <si>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</si>
  <si>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</si>
  <si>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</si>
  <si>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</si>
  <si>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</si>
  <si>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</si>
  <si>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</si>
  <si>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</si>
  <si>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</si>
  <si>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</si>
  <si>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</si>
  <si>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</si>
  <si>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</si>
  <si>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</si>
  <si>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</si>
  <si>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</si>
  <si>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</si>
  <si>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</si>
  <si>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</si>
  <si>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</si>
  <si>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</si>
  <si>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</si>
  <si>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</si>
  <si>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</si>
  <si>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</si>
  <si>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</si>
  <si>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</si>
  <si>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</si>
  <si>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</si>
  <si>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</si>
  <si>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</si>
  <si>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</si>
  <si>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</si>
  <si>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</si>
  <si>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</si>
  <si>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</si>
  <si>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</si>
  <si>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</si>
  <si>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</si>
  <si>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</si>
  <si>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</si>
  <si>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</si>
  <si>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</si>
  <si>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</si>
  <si>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</si>
  <si>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</si>
  <si>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</si>
  <si>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</si>
  <si>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</si>
  <si>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</si>
  <si>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</si>
  <si>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</si>
  <si>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</si>
  <si>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</si>
  <si>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</si>
  <si>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</si>
  <si>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</si>
  <si>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</si>
  <si>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</si>
  <si>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</si>
  <si>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</si>
  <si>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</si>
  <si>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</si>
  <si>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</si>
  <si>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</si>
  <si>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</si>
  <si>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</si>
  <si>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</si>
  <si>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</si>
  <si>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</si>
  <si>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</si>
  <si>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</si>
  <si>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</si>
  <si>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</si>
  <si>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</si>
  <si>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</si>
  <si>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</si>
  <si>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</si>
  <si>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</si>
  <si>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</si>
  <si>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</si>
  <si>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</si>
  <si>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</si>
  <si>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</si>
  <si>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</si>
  <si>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</si>
  <si>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</si>
  <si>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</si>
  <si>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</si>
  <si>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</si>
  <si>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</si>
  <si>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</si>
  <si>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</si>
  <si>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</si>
  <si>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</si>
  <si>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</si>
  <si>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</si>
  <si>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</si>
  <si>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</si>
  <si>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</si>
  <si>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</si>
  <si>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</si>
  <si>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</si>
  <si>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</si>
  <si>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</si>
  <si>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</si>
  <si>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</si>
  <si>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</si>
  <si>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</si>
  <si>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</si>
  <si>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</si>
  <si>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</si>
  <si>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</si>
  <si>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</si>
  <si>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</si>
  <si>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</si>
  <si>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</si>
  <si>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</si>
  <si>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</si>
  <si>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</si>
  <si>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</si>
  <si>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</si>
  <si>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</si>
  <si>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</si>
  <si>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</si>
  <si>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</si>
  <si>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</si>
  <si>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</si>
  <si>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</si>
  <si>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</si>
  <si>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</si>
  <si>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</si>
  <si>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</si>
  <si>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</si>
  <si>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</si>
  <si>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</si>
  <si>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</si>
  <si>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</si>
  <si>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</si>
  <si>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</si>
  <si>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</si>
  <si>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</si>
  <si>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</si>
  <si>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</si>
  <si>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</si>
  <si>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</si>
  <si>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</si>
  <si>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</si>
  <si>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</si>
  <si>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</si>
  <si>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</si>
  <si>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</si>
  <si>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</si>
  <si>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</si>
  <si>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</si>
  <si>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</si>
  <si>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</si>
  <si>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</si>
  <si>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</si>
  <si>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</si>
  <si>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</si>
  <si>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</si>
  <si>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</si>
  <si>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</si>
  <si>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</si>
  <si>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</si>
  <si>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</si>
  <si>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</si>
  <si>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</si>
  <si>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</si>
  <si>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</si>
  <si>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</si>
  <si>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</si>
  <si>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</si>
  <si>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</si>
  <si>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</si>
  <si>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</si>
  <si>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</si>
  <si>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</si>
  <si>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</si>
  <si>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</si>
  <si>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</si>
  <si>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</si>
  <si>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</si>
  <si>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</si>
  <si>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</si>
  <si>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</si>
  <si>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</si>
  <si>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</si>
  <si>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</si>
  <si>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</si>
  <si>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</si>
  <si>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</si>
  <si>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</si>
  <si>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</si>
  <si>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</si>
  <si>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</si>
  <si>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</si>
  <si>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</si>
  <si>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</si>
  <si>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</si>
  <si>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</si>
  <si>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</si>
  <si>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</si>
  <si>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</si>
  <si>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</si>
  <si>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</si>
  <si>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</si>
  <si>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</si>
  <si>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</si>
  <si>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</si>
  <si>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</si>
  <si>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</si>
  <si>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</si>
  <si>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</si>
  <si>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</si>
  <si>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</si>
  <si>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</si>
  <si>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</si>
  <si>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</si>
  <si>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</si>
  <si>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</si>
  <si>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</si>
  <si>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</si>
  <si>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</si>
  <si>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</si>
  <si>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</si>
  <si>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</si>
  <si>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</si>
  <si>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</si>
  <si>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</si>
  <si>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</si>
  <si>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</si>
  <si>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</si>
  <si>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</si>
  <si>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</si>
  <si>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</si>
  <si>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</si>
  <si>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</si>
  <si>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</si>
  <si>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</si>
  <si>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</si>
  <si>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</si>
  <si>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</si>
  <si>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</si>
  <si>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</si>
  <si>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</si>
  <si>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</si>
  <si>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</si>
  <si>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</si>
  <si>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</si>
  <si>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</si>
  <si>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</si>
  <si>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</si>
  <si>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</si>
  <si>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</si>
  <si>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</si>
  <si>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</si>
  <si>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</si>
  <si>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</si>
  <si>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</si>
  <si>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</si>
  <si>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</si>
  <si>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</si>
  <si>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</si>
  <si>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</si>
  <si>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</si>
  <si>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</si>
  <si>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</si>
  <si>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</si>
  <si>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</si>
  <si>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</si>
  <si>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</si>
  <si>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</si>
  <si>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</si>
  <si>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</si>
  <si>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</si>
  <si>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</si>
  <si>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</si>
  <si>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</si>
  <si>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</si>
  <si>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</si>
  <si>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</si>
  <si>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</si>
  <si>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</si>
  <si>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</si>
  <si>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</si>
  <si>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</si>
  <si>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</si>
  <si>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</si>
  <si>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</si>
  <si>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</si>
  <si>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</si>
  <si>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</si>
  <si>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</si>
  <si>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</si>
  <si>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</si>
  <si>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</si>
  <si>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</si>
  <si>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</si>
  <si>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</si>
  <si>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</si>
  <si>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</si>
  <si>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</si>
  <si>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</si>
  <si>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</si>
  <si>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</si>
  <si>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</si>
  <si>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</si>
  <si>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</si>
  <si>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</si>
  <si>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</si>
  <si>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</si>
  <si>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</si>
  <si>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</si>
  <si>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</si>
  <si>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</si>
  <si>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</si>
  <si>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</si>
  <si>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</si>
  <si>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</si>
  <si>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</si>
  <si>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</si>
  <si>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</si>
  <si>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</si>
  <si>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</si>
  <si>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</si>
  <si>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</si>
  <si>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</si>
  <si>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</si>
  <si>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</si>
  <si>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</si>
  <si>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</si>
  <si>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</si>
  <si>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</si>
  <si>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</si>
  <si>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</si>
  <si>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</si>
  <si>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</si>
  <si>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</si>
  <si>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</si>
  <si>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</si>
  <si>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</si>
  <si>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</si>
  <si>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</si>
  <si>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</si>
  <si>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</si>
  <si>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</si>
  <si>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</si>
  <si>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</si>
  <si>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</si>
  <si>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</si>
  <si>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</si>
  <si>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</si>
  <si>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</si>
  <si>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</si>
  <si>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</si>
  <si>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</si>
  <si>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</si>
  <si>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</si>
  <si>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</si>
  <si>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</si>
  <si>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</si>
  <si>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</si>
  <si>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</si>
  <si>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</si>
  <si>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</si>
  <si>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</si>
  <si>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</si>
  <si>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</si>
  <si>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</si>
  <si>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</si>
  <si>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</si>
  <si>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</si>
  <si>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</si>
  <si>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</si>
  <si>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</si>
  <si>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</si>
  <si>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</si>
  <si>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</si>
  <si>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</si>
  <si>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</si>
  <si>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</si>
  <si>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</si>
  <si>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</si>
  <si>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</si>
  <si>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</si>
  <si>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</si>
  <si>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</si>
  <si>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</si>
  <si>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</si>
  <si>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</si>
  <si>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</si>
  <si>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</si>
  <si>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</si>
  <si>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</si>
  <si>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</si>
  <si>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</si>
  <si>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</si>
  <si>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</si>
  <si>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</si>
  <si>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</si>
  <si>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</si>
  <si>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</si>
  <si>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</si>
  <si>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</si>
  <si>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</si>
  <si>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</si>
  <si>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</si>
  <si>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</si>
  <si>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</si>
  <si>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</si>
  <si>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</si>
  <si>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</si>
  <si>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</si>
  <si>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</si>
  <si>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</si>
  <si>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</si>
  <si>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</si>
  <si>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</si>
  <si>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</si>
  <si>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</si>
  <si>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</si>
  <si>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</si>
  <si>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</si>
  <si>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</si>
  <si>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</si>
  <si>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</si>
  <si>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</si>
  <si>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</si>
  <si>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</si>
  <si>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</si>
  <si>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</si>
  <si>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</si>
  <si>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</si>
  <si>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</si>
  <si>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</si>
  <si>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</si>
  <si>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</si>
  <si>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</si>
  <si>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</si>
  <si>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</si>
  <si>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</si>
  <si>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</si>
  <si>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</si>
  <si>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</si>
  <si>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</si>
  <si>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</si>
  <si>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</si>
  <si>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</si>
  <si>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</si>
  <si>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</si>
  <si>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</si>
  <si>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</si>
  <si>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</si>
  <si>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</si>
  <si>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</si>
  <si>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</si>
  <si>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</si>
  <si>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</si>
  <si>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</si>
  <si>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</si>
  <si>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</si>
  <si>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</si>
  <si>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</si>
  <si>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</si>
  <si>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</si>
  <si>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</si>
  <si>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</si>
  <si>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</si>
  <si>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</si>
  <si>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</si>
  <si>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</si>
  <si>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</si>
  <si>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</si>
  <si>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</si>
  <si>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</si>
  <si>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</si>
  <si>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</si>
  <si>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</si>
  <si>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</si>
  <si>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</si>
  <si>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</si>
  <si>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</si>
  <si>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</si>
  <si>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</si>
  <si>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</si>
  <si>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</si>
  <si>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</si>
  <si>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</si>
  <si>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</si>
  <si>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</si>
  <si>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</si>
  <si>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</si>
  <si>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</si>
  <si>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</si>
  <si>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</si>
  <si>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</si>
  <si>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</si>
  <si>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</si>
  <si>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</si>
  <si>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</si>
  <si>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</si>
  <si>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</si>
  <si>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</si>
  <si>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</si>
  <si>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</si>
  <si>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</si>
  <si>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</si>
  <si>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</si>
  <si>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</si>
  <si>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</si>
  <si>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</si>
  <si>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</si>
  <si>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</si>
  <si>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</si>
  <si>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</si>
  <si>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</si>
  <si>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</si>
  <si>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</si>
  <si>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</si>
  <si>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</si>
  <si>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</si>
  <si>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</si>
  <si>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</si>
  <si>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</si>
  <si>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</si>
  <si>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</si>
  <si>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</si>
  <si>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</si>
  <si>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</si>
  <si>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</si>
  <si>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</si>
  <si>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</si>
  <si>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</si>
  <si>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</si>
  <si>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</si>
  <si>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</si>
  <si>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</si>
  <si>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</si>
  <si>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</si>
  <si>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</si>
  <si>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</si>
  <si>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</si>
  <si>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</si>
  <si>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</si>
  <si>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</si>
  <si>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</si>
  <si>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</si>
  <si>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</si>
  <si>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</si>
  <si>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</si>
  <si>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</si>
  <si>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</si>
  <si>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</si>
  <si>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</si>
  <si>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</si>
  <si>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</si>
  <si>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</si>
  <si>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</si>
  <si>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</si>
  <si>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</si>
  <si>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</si>
  <si>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</si>
  <si>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</si>
  <si>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</si>
  <si>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</si>
  <si>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</si>
  <si>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</si>
  <si>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</si>
  <si>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</si>
  <si>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</si>
  <si>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</si>
  <si>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</si>
  <si>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</si>
  <si>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</si>
  <si>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</si>
  <si>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</si>
  <si>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</si>
  <si>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</si>
  <si>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</si>
  <si>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</si>
  <si>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</si>
  <si>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</si>
  <si>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</si>
  <si>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</si>
  <si>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</si>
  <si>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</si>
  <si>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</si>
  <si>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</si>
  <si>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</si>
  <si>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</si>
  <si>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</si>
  <si>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</si>
  <si>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</si>
  <si>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</si>
  <si>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</si>
  <si>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</si>
  <si>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</si>
  <si>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</si>
  <si>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</si>
  <si>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</si>
  <si>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</si>
  <si>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</si>
  <si>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</si>
  <si>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</si>
  <si>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</si>
  <si>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</si>
  <si>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</si>
  <si>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</si>
  <si>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</si>
  <si>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</si>
  <si>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</si>
  <si>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</si>
  <si>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</si>
  <si>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</si>
  <si>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</si>
  <si>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</si>
  <si>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</si>
  <si>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</si>
  <si>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</si>
  <si>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</si>
  <si>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</si>
  <si>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</si>
  <si>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</si>
  <si>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</si>
  <si>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</si>
  <si>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</si>
  <si>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</si>
  <si>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</si>
  <si>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</si>
  <si>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</si>
  <si>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</si>
  <si>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</si>
  <si>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</si>
  <si>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</si>
  <si>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</si>
  <si>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</si>
  <si>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</si>
  <si>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</si>
  <si>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</si>
  <si>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</si>
  <si>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</si>
  <si>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</si>
  <si>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</si>
  <si>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</si>
  <si>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</si>
  <si>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</si>
  <si>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</si>
  <si>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</si>
  <si>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</si>
  <si>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</si>
  <si>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</si>
  <si>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</si>
  <si>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</si>
  <si>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</si>
  <si>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</si>
  <si>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</si>
  <si>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</si>
  <si>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</si>
  <si>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</si>
  <si>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</si>
  <si>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</si>
  <si>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</si>
  <si>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</si>
  <si>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</si>
  <si>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</si>
  <si>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</si>
  <si>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</si>
  <si>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</si>
  <si>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</si>
  <si>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</si>
  <si>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</si>
  <si>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</si>
  <si>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</si>
  <si>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</si>
  <si>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</si>
  <si>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</si>
  <si>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</si>
  <si>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</si>
  <si>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</si>
  <si>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</si>
  <si>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</si>
  <si>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</si>
  <si>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</si>
  <si>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</si>
  <si>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</si>
  <si>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</si>
  <si>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</si>
  <si>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</si>
  <si>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</si>
  <si>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</si>
  <si>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</si>
  <si>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</si>
  <si>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</si>
  <si>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</si>
  <si>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</si>
  <si>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</si>
  <si>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</si>
  <si>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</si>
  <si>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</si>
  <si>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</si>
  <si>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</si>
  <si>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</si>
  <si>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</si>
  <si>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</si>
  <si>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</si>
  <si>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</si>
  <si>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</si>
  <si>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</si>
  <si>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</si>
  <si>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</si>
  <si>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</si>
  <si>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</si>
  <si>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</si>
  <si>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</si>
  <si>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</si>
  <si>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</si>
  <si>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</si>
  <si>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</si>
  <si>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</si>
  <si>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</si>
  <si>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</si>
  <si>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</si>
  <si>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</si>
  <si>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</si>
  <si>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</si>
  <si>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</si>
  <si>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</si>
  <si>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</si>
  <si>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</si>
  <si>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</si>
  <si>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</si>
  <si>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</si>
  <si>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</si>
  <si>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</si>
  <si>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</si>
  <si>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</si>
  <si>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</si>
  <si>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</si>
  <si>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</si>
  <si>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</si>
  <si>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</si>
  <si>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</si>
  <si>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</si>
  <si>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</si>
  <si>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</si>
  <si>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</si>
  <si>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</si>
  <si>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</si>
  <si>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</si>
  <si>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</si>
  <si>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</si>
  <si>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</si>
  <si>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</si>
  <si>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</si>
  <si>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</si>
  <si>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</si>
  <si>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</si>
  <si>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</si>
  <si>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</si>
  <si>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</si>
  <si>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</si>
  <si>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</si>
  <si>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</si>
  <si>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</si>
  <si>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</si>
  <si>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</si>
  <si>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</si>
  <si>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</si>
  <si>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</si>
  <si>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</si>
  <si>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</si>
  <si>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</si>
  <si>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</si>
  <si>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</si>
  <si>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</si>
  <si>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</si>
  <si>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</si>
  <si>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</si>
  <si>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</si>
  <si>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</si>
  <si>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</si>
  <si>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</si>
  <si>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</si>
  <si>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</si>
  <si>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</si>
  <si>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</si>
  <si>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</si>
  <si>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</si>
  <si>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</si>
  <si>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</si>
  <si>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</si>
  <si>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</si>
  <si>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</si>
  <si>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</si>
  <si>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</si>
  <si>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</si>
  <si>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</si>
  <si>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</si>
  <si>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</si>
  <si>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</si>
  <si>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</si>
  <si>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</si>
  <si>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</si>
  <si>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</si>
  <si>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</si>
  <si>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</si>
  <si>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</si>
  <si>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</si>
  <si>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</si>
  <si>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</si>
  <si>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</si>
  <si>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</si>
  <si>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</si>
  <si>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</si>
  <si>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</si>
  <si>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</si>
  <si>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</si>
  <si>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</si>
  <si>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</si>
  <si>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</si>
  <si>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</si>
  <si>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</si>
  <si>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</si>
  <si>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</si>
  <si>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</si>
  <si>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</si>
  <si>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</si>
  <si>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</si>
  <si>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</si>
  <si>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</si>
  <si>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</si>
  <si>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</si>
  <si>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</si>
  <si>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</si>
  <si>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</si>
  <si>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</si>
  <si>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</si>
  <si>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</si>
  <si>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</si>
  <si>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</si>
  <si>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</si>
  <si>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</si>
  <si>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</si>
  <si>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</si>
  <si>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</si>
  <si>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</si>
  <si>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</si>
  <si>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</si>
  <si>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</si>
  <si>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</si>
  <si>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</si>
  <si>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</si>
  <si>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</si>
  <si>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</si>
  <si>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</si>
  <si>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</si>
  <si>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</si>
  <si>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</si>
  <si>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</si>
  <si>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</si>
  <si>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</si>
  <si>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</si>
  <si>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</si>
  <si>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</si>
  <si>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</si>
  <si>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</si>
  <si>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</si>
  <si>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</si>
  <si>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</si>
  <si>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</si>
  <si>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</si>
  <si>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</si>
  <si>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</si>
  <si>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</si>
  <si>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</si>
  <si>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</si>
  <si>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</si>
  <si>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</si>
  <si>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</si>
  <si>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</si>
  <si>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</si>
  <si>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</si>
  <si>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</si>
  <si>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</si>
  <si>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</si>
  <si>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</si>
  <si>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</si>
  <si>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</si>
  <si>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</si>
  <si>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</si>
  <si>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</si>
  <si>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</si>
  <si>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</si>
  <si>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</si>
  <si>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</si>
  <si>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</si>
  <si>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</si>
  <si>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</si>
  <si>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</si>
  <si>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</si>
  <si>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</si>
  <si>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</si>
  <si>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</si>
  <si>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</si>
  <si>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</si>
  <si>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</si>
  <si>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</si>
  <si>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</si>
  <si>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</si>
  <si>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</si>
  <si>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</si>
  <si>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</si>
  <si>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</si>
  <si>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</si>
  <si>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</si>
  <si>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</si>
  <si>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</si>
  <si>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</si>
  <si>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</si>
  <si>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</si>
  <si>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</si>
  <si>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</si>
  <si>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</si>
  <si>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</si>
  <si>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</si>
  <si>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</si>
  <si>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</si>
  <si>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</si>
  <si>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</si>
  <si>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</si>
  <si>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</si>
  <si>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</si>
  <si>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</si>
  <si>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</si>
  <si>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</si>
  <si>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</si>
  <si>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</si>
  <si>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</si>
  <si>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</si>
  <si>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</si>
  <si>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</si>
  <si>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</si>
  <si>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</si>
  <si>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</si>
  <si>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</si>
  <si>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</si>
  <si>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</si>
  <si>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</si>
  <si>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</si>
  <si>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</si>
  <si>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</si>
  <si>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</si>
  <si>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</si>
  <si>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</si>
  <si>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</si>
  <si>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</si>
  <si>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</si>
  <si>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</si>
  <si>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</si>
  <si>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</si>
  <si>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</si>
  <si>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</si>
  <si>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</si>
  <si>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</si>
  <si>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</si>
  <si>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</si>
  <si>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</si>
  <si>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</si>
  <si>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</si>
  <si>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</si>
  <si>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</si>
  <si>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</si>
  <si>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</si>
  <si>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</si>
  <si>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</si>
  <si>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</si>
  <si>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</si>
  <si>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</si>
  <si>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</si>
  <si>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</si>
  <si>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</si>
  <si>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</si>
  <si>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</si>
  <si>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</si>
  <si>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</si>
  <si>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</si>
  <si>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</si>
  <si>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</si>
  <si>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</si>
  <si>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</si>
  <si>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</si>
  <si>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</si>
  <si>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</si>
  <si>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</si>
  <si>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</si>
  <si>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</si>
  <si>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</si>
  <si>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</si>
  <si>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</si>
  <si>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</si>
  <si>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</si>
  <si>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</si>
  <si>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</si>
  <si>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</si>
  <si>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</si>
  <si>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</si>
  <si>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</si>
  <si>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</si>
  <si>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</si>
  <si>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</si>
  <si>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</si>
  <si>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</si>
  <si>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</si>
  <si>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</si>
  <si>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</si>
  <si>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</si>
  <si>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</si>
  <si>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</si>
  <si>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</si>
  <si>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</si>
  <si>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</si>
  <si>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</si>
  <si>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</si>
  <si>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</si>
  <si>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</si>
  <si>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</si>
  <si>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</si>
  <si>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</si>
  <si>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</si>
  <si>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</si>
  <si>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</si>
  <si>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</si>
  <si>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</si>
  <si>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</si>
  <si>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</si>
  <si>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</si>
  <si>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</si>
  <si>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</si>
  <si>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</si>
  <si>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</si>
  <si>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</si>
  <si>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</si>
  <si>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</si>
  <si>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</si>
  <si>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</si>
  <si>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</si>
  <si>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</si>
  <si>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</si>
  <si>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</si>
  <si>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</si>
  <si>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</si>
  <si>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</si>
  <si>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</si>
  <si>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</si>
  <si>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</si>
  <si>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</si>
  <si>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</si>
  <si>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</si>
  <si>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</si>
  <si>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</si>
  <si>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</si>
  <si>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</si>
  <si>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</si>
  <si>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</si>
  <si>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</si>
  <si>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</si>
  <si>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</si>
  <si>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</si>
  <si>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</si>
  <si>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</si>
  <si>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</si>
  <si>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</si>
  <si>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</si>
  <si>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</si>
  <si>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</si>
  <si>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</si>
  <si>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</si>
  <si>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</si>
  <si>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</si>
  <si>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</si>
  <si>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</si>
  <si>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</si>
  <si>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</si>
  <si>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</si>
  <si>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</si>
  <si>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</si>
  <si>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</si>
  <si>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</si>
  <si>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</si>
  <si>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</si>
  <si>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</si>
  <si>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</si>
  <si>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</si>
  <si>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</si>
  <si>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</si>
  <si>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</si>
  <si>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</si>
  <si>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</si>
  <si>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</si>
  <si>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</si>
  <si>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</si>
  <si>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</si>
  <si>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</si>
  <si>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</si>
  <si>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</si>
  <si>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</si>
  <si>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</si>
  <si>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</si>
  <si>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</si>
  <si>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</si>
  <si>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</si>
  <si>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</si>
  <si>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</si>
  <si>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</si>
  <si>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</si>
  <si>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</si>
  <si>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</si>
  <si>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</si>
  <si>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</si>
  <si>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</si>
  <si>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</si>
  <si>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</si>
  <si>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</si>
  <si>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</si>
  <si>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</si>
  <si>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</si>
  <si>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</si>
  <si>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</si>
  <si>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</si>
  <si>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</si>
  <si>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</si>
  <si>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</si>
  <si>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</si>
  <si>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</si>
  <si>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</si>
  <si>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</si>
  <si>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</si>
  <si>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</si>
  <si>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</si>
  <si>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</si>
  <si>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</si>
  <si>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</si>
  <si>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</si>
  <si>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</si>
  <si>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</si>
  <si>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</si>
  <si>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</si>
  <si>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</si>
  <si>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</si>
  <si>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</si>
  <si>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</si>
  <si>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</si>
  <si>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</si>
  <si>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</si>
  <si>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</si>
  <si>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</si>
  <si>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</si>
  <si>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</si>
  <si>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</si>
  <si>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</si>
  <si>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</si>
  <si>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</si>
  <si>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</si>
  <si>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</si>
  <si>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</si>
  <si>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</si>
  <si>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</si>
  <si>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</si>
  <si>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</si>
  <si>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</si>
  <si>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</si>
  <si>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</si>
  <si>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</si>
  <si>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</si>
  <si>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</si>
  <si>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</si>
  <si>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</si>
  <si>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</si>
  <si>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</si>
  <si>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</si>
  <si>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</si>
  <si>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</si>
  <si>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</si>
  <si>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</si>
  <si>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</si>
  <si>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</si>
  <si>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</si>
  <si>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</si>
  <si>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</si>
  <si>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</si>
  <si>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</si>
  <si>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</si>
  <si>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</si>
  <si>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</si>
  <si>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</si>
  <si>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</si>
  <si>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</si>
  <si>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</si>
  <si>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</si>
  <si>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</si>
  <si>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</si>
  <si>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</si>
  <si>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</si>
  <si>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</si>
  <si>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</si>
  <si>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</si>
  <si>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</si>
  <si>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</si>
  <si>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</si>
  <si>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</si>
  <si>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</si>
  <si>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</si>
  <si>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</si>
  <si>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</si>
  <si>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</si>
  <si>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</si>
  <si>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</si>
  <si>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</si>
  <si>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</si>
  <si>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</si>
  <si>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</si>
  <si>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</si>
  <si>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</si>
  <si>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</si>
  <si>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</si>
  <si>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</si>
  <si>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</si>
  <si>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</si>
  <si>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</si>
  <si>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</si>
  <si>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</si>
  <si>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</si>
  <si>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</si>
  <si>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</si>
  <si>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</si>
  <si>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</si>
  <si>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</si>
  <si>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</si>
  <si>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</si>
  <si>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</si>
  <si>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</si>
  <si>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</si>
  <si>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</si>
  <si>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</si>
  <si>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</si>
  <si>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</si>
  <si>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</si>
  <si>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</si>
  <si>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</si>
  <si>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</si>
  <si>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</si>
  <si>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</si>
  <si>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</si>
  <si>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</si>
  <si>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</si>
  <si>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</si>
  <si>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</si>
  <si>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</si>
  <si>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</si>
  <si>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</si>
  <si>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</si>
  <si>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</si>
  <si>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</si>
  <si>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</si>
  <si>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</si>
  <si>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</si>
  <si>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</si>
  <si>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</si>
  <si>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</si>
  <si>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</si>
  <si>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</si>
  <si>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</si>
  <si>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</si>
  <si>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</si>
  <si>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</si>
  <si>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</si>
  <si>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</si>
  <si>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</si>
  <si>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</si>
  <si>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</si>
  <si>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</si>
  <si>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</si>
  <si>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</si>
  <si>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</si>
  <si>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</si>
  <si>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</si>
  <si>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</si>
  <si>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</si>
  <si>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</si>
  <si>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</si>
  <si>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</si>
  <si>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</si>
  <si>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</si>
  <si>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</si>
  <si>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</si>
  <si>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</si>
  <si>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</si>
  <si>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</si>
  <si>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</si>
  <si>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</si>
  <si>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</si>
  <si>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</si>
  <si>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</si>
  <si>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</si>
  <si>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</si>
  <si>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</si>
  <si>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</si>
  <si>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</si>
  <si>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</si>
  <si>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</si>
  <si>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</si>
  <si>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</si>
  <si>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</si>
  <si>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</si>
  <si>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</si>
  <si>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</si>
  <si>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</si>
  <si>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</si>
  <si>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</si>
  <si>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</si>
  <si>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</si>
  <si>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</si>
  <si>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</si>
  <si>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</si>
  <si>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</si>
  <si>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</si>
  <si>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</si>
  <si>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</si>
  <si>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</si>
  <si>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</si>
  <si>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</si>
  <si>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</si>
  <si>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</si>
  <si>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</si>
  <si>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</si>
  <si>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</si>
  <si>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</si>
  <si>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</si>
  <si>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</si>
  <si>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</si>
  <si>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</si>
  <si>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</si>
  <si>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</si>
  <si>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</si>
  <si>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</si>
  <si>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</si>
  <si>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</si>
  <si>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</si>
  <si>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</si>
  <si>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</si>
  <si>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</si>
  <si>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</si>
  <si>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</si>
  <si>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</si>
  <si>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</si>
  <si>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</si>
  <si>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</si>
  <si>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</si>
  <si>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</si>
  <si>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</si>
  <si>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</si>
  <si>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</si>
  <si>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</si>
  <si>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</si>
  <si>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</si>
  <si>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</si>
  <si>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</si>
  <si>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</si>
  <si>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</si>
  <si>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</si>
  <si>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</si>
  <si>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</si>
  <si>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</si>
  <si>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</si>
  <si>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</si>
  <si>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</si>
  <si>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</si>
  <si>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</si>
  <si>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</si>
  <si>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</si>
  <si>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</si>
  <si>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</si>
  <si>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</si>
  <si>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</si>
  <si>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</si>
  <si>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</si>
  <si>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</si>
  <si>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</si>
  <si>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</si>
  <si>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</si>
  <si>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</si>
  <si>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</si>
  <si>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</si>
  <si>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</si>
  <si>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</si>
  <si>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</si>
  <si>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</si>
  <si>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</si>
  <si>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</si>
  <si>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</si>
  <si>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</si>
  <si>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</si>
  <si>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</si>
  <si>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</si>
  <si>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</si>
  <si>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</si>
  <si>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</si>
  <si>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</si>
  <si>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</si>
  <si>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</si>
  <si>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</si>
  <si>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</si>
  <si>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</si>
  <si>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</si>
  <si>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</si>
  <si>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</si>
  <si>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</si>
  <si>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</si>
  <si>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</si>
  <si>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</si>
  <si>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</si>
  <si>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</si>
  <si>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</si>
  <si>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</si>
  <si>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</si>
  <si>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</si>
  <si>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</si>
  <si>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</si>
  <si>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</si>
  <si>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</si>
  <si>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</si>
  <si>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</si>
  <si>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</si>
  <si>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</si>
  <si>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</si>
  <si>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</si>
  <si>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</si>
  <si>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</si>
  <si>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</si>
  <si>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</si>
  <si>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</si>
  <si>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</si>
  <si>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</si>
  <si>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</si>
  <si>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</si>
  <si>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</si>
  <si>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</si>
  <si>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</si>
  <si>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</si>
  <si>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</si>
  <si>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</si>
  <si>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</si>
  <si>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</si>
  <si>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</si>
  <si>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</si>
  <si>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</si>
  <si>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</si>
  <si>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</si>
  <si>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</si>
  <si>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</si>
  <si>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</si>
  <si>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</si>
  <si>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</si>
  <si>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</si>
  <si>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</si>
  <si>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</si>
  <si>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</si>
  <si>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</si>
  <si>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</si>
  <si>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</si>
  <si>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</si>
  <si>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</si>
  <si>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</si>
  <si>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</si>
  <si>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</si>
  <si>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</si>
  <si>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</si>
  <si>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</si>
  <si>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</si>
  <si>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</si>
  <si>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</si>
  <si>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</si>
  <si>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</si>
  <si>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</si>
  <si>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</si>
  <si>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</si>
  <si>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</si>
  <si>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</si>
  <si>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</si>
  <si>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</si>
  <si>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</si>
  <si>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</si>
  <si>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</si>
  <si>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</si>
  <si>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</si>
  <si>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</si>
  <si>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</si>
  <si>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</si>
  <si>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</si>
  <si>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</si>
  <si>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</si>
  <si>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</si>
  <si>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</si>
  <si>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</si>
  <si>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</si>
  <si>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</si>
  <si>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</si>
  <si>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</si>
  <si>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</si>
  <si>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</si>
  <si>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</si>
  <si>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</si>
  <si>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</si>
  <si>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</si>
  <si>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</si>
  <si>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</si>
  <si>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</si>
  <si>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</si>
  <si>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</si>
  <si>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</si>
  <si>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</si>
  <si>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</si>
  <si>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</si>
  <si>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</si>
  <si>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</si>
  <si>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</si>
  <si>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</si>
  <si>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</si>
  <si>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</si>
  <si>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</si>
  <si>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</si>
  <si>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</si>
  <si>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</si>
  <si>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</si>
  <si>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</si>
  <si>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</si>
  <si>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</si>
  <si>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</si>
  <si>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</si>
  <si>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</si>
  <si>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</si>
  <si>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</si>
  <si>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</si>
  <si>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</si>
  <si>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</si>
  <si>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</si>
  <si>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</si>
  <si>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</si>
  <si>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</si>
  <si>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</si>
  <si>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</si>
  <si>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</si>
  <si>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</si>
  <si>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</si>
  <si>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</si>
  <si>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</si>
  <si>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</si>
  <si>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</si>
  <si>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</si>
  <si>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</si>
  <si>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</si>
  <si>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</si>
  <si>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</si>
  <si>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</si>
  <si>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</si>
  <si>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</si>
  <si>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</si>
  <si>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</si>
  <si>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</si>
  <si>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</si>
  <si>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</si>
  <si>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</si>
  <si>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</si>
  <si>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</si>
  <si>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</si>
  <si>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</si>
  <si>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</si>
  <si>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</si>
  <si>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</si>
  <si>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</si>
  <si>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</si>
  <si>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</si>
  <si>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</si>
  <si>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</si>
  <si>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</si>
  <si>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</si>
  <si>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</si>
  <si>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</si>
  <si>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</si>
  <si>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</si>
  <si>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</si>
  <si>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</si>
  <si>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</si>
  <si>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</si>
  <si>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</si>
  <si>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</si>
  <si>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</si>
  <si>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</si>
  <si>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</si>
  <si>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</si>
  <si>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</si>
  <si>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</si>
  <si>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</si>
  <si>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</si>
  <si>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</si>
  <si>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</si>
  <si>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</si>
  <si>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</si>
  <si>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</si>
  <si>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</si>
  <si>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</si>
  <si>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</si>
  <si>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</si>
  <si>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</si>
  <si>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</si>
  <si>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</si>
  <si>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</si>
  <si>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</si>
  <si>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</si>
  <si>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</si>
  <si>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</si>
  <si>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</si>
  <si>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</si>
  <si>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</si>
  <si>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</si>
  <si>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</si>
  <si>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</si>
  <si>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</si>
  <si>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</si>
  <si>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</si>
  <si>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</si>
  <si>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</si>
  <si>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</si>
  <si>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</si>
  <si>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</si>
  <si>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</si>
  <si>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</si>
  <si>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</si>
  <si>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</si>
  <si>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</si>
  <si>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</si>
  <si>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</si>
  <si>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</si>
  <si>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</si>
  <si>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</si>
  <si>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</si>
  <si>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</si>
  <si>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</si>
  <si>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</si>
  <si>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</si>
  <si>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</si>
  <si>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</si>
  <si>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</si>
  <si>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</si>
  <si>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</si>
  <si>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</si>
  <si>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</si>
  <si>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</si>
  <si>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</si>
  <si>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</si>
  <si>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</si>
  <si>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</si>
  <si>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</si>
  <si>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</si>
  <si>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</si>
  <si>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</si>
  <si>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</si>
  <si>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</si>
  <si>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</si>
  <si>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</si>
  <si>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</si>
  <si>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</si>
  <si>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</si>
  <si>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</si>
  <si>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</si>
  <si>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</si>
  <si>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</si>
  <si>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</si>
  <si>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</si>
  <si>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</si>
  <si>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</si>
  <si>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</si>
  <si>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</si>
  <si>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</si>
  <si>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</si>
  <si>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</si>
  <si>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</si>
  <si>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</si>
  <si>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</si>
  <si>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</si>
  <si>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</si>
  <si>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</si>
  <si>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</si>
  <si>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</si>
  <si>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</si>
  <si>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</si>
  <si>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</si>
  <si>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</si>
  <si>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</si>
  <si>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</si>
  <si>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</si>
  <si>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</si>
  <si>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</si>
  <si>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</si>
  <si>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</si>
  <si>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</si>
  <si>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</si>
  <si>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</si>
  <si>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</si>
  <si>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</si>
  <si>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</si>
  <si>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</si>
  <si>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</si>
  <si>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</si>
  <si>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</si>
  <si>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</si>
  <si>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</si>
  <si>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</si>
  <si>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</si>
  <si>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</si>
  <si>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</si>
  <si>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</si>
  <si>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</si>
  <si>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</si>
  <si>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</si>
  <si>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</si>
  <si>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</si>
  <si>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</si>
  <si>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</si>
  <si>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</si>
  <si>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</si>
  <si>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</si>
  <si>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</si>
  <si>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</si>
  <si>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</si>
  <si>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</si>
  <si>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</si>
  <si>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</si>
  <si>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</si>
  <si>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</si>
  <si>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</si>
  <si>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</si>
  <si>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</si>
  <si>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</si>
  <si>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</si>
  <si>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</si>
  <si>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</si>
  <si>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</si>
  <si>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</si>
  <si>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</si>
  <si>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</si>
  <si>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</si>
  <si>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</si>
  <si>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</si>
  <si>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</si>
  <si>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</si>
  <si>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</si>
  <si>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</si>
  <si>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</si>
  <si>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</si>
  <si>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</si>
  <si>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</si>
  <si>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</si>
  <si>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</si>
  <si>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</si>
  <si>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</si>
  <si>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</si>
  <si>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</si>
  <si>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</si>
  <si>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</si>
  <si>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</si>
  <si>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</si>
  <si>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</si>
  <si>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</si>
  <si>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</si>
  <si>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</si>
  <si>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</si>
  <si>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</si>
  <si>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</si>
  <si>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</si>
  <si>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</si>
  <si>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</si>
  <si>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</si>
  <si>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</si>
  <si>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</si>
  <si>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</si>
  <si>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</si>
  <si>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</si>
  <si>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</si>
  <si>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</si>
  <si>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</si>
  <si>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</si>
  <si>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</si>
  <si>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</si>
  <si>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</si>
  <si>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</si>
  <si>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</si>
  <si>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</si>
  <si>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</si>
  <si>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</si>
  <si>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</si>
  <si>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</si>
  <si>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</si>
  <si>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</si>
  <si>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</si>
  <si>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</si>
  <si>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</si>
  <si>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</si>
  <si>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</si>
  <si>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</si>
  <si>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</si>
  <si>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</si>
  <si>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</si>
  <si>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</si>
  <si>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</si>
  <si>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</si>
  <si>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</si>
  <si>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</si>
  <si>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</si>
  <si>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</si>
  <si>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</si>
  <si>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</si>
  <si>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</si>
  <si>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</si>
  <si>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</si>
  <si>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</si>
  <si>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</si>
  <si>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</si>
  <si>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</si>
  <si>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</si>
  <si>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</si>
  <si>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</si>
  <si>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</si>
  <si>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</si>
  <si>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</si>
  <si>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</si>
  <si>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</si>
  <si>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</si>
  <si>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</si>
  <si>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</si>
  <si>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</si>
  <si>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</si>
  <si>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</si>
  <si>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</si>
  <si>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</si>
  <si>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</si>
  <si>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</si>
  <si>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</si>
  <si>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</si>
  <si>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</si>
  <si>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</si>
  <si>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</si>
  <si>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</si>
  <si>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</si>
  <si>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</si>
  <si>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</si>
  <si>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</si>
  <si>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</si>
  <si>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</si>
  <si>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</si>
  <si>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</si>
  <si>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</si>
  <si>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</si>
  <si>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</si>
  <si>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</si>
  <si>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</si>
  <si>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</si>
  <si>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</si>
  <si>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</si>
  <si>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</si>
  <si>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</si>
  <si>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</si>
  <si>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</si>
  <si>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</si>
  <si>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</si>
  <si>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</si>
  <si>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</si>
  <si>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</si>
  <si>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</si>
  <si>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</si>
  <si>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</si>
  <si>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</si>
  <si>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</si>
  <si>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</si>
  <si>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</si>
  <si>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</si>
  <si>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</si>
  <si>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</si>
  <si>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</si>
  <si>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</si>
  <si>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</si>
  <si>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</si>
  <si>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</si>
  <si>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</si>
  <si>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</si>
  <si>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</si>
  <si>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</si>
  <si>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</si>
  <si>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</si>
  <si>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</si>
  <si>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</si>
  <si>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</si>
  <si>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</si>
  <si>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</si>
  <si>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</si>
  <si>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</si>
  <si>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</si>
  <si>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</si>
  <si>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</si>
  <si>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</si>
  <si>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</si>
  <si>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</si>
  <si>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</si>
  <si>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</si>
  <si>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</si>
  <si>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</si>
  <si>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</si>
  <si>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</si>
  <si>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</si>
  <si>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</si>
  <si>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</si>
  <si>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</si>
  <si>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</si>
  <si>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</si>
  <si>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</si>
  <si>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</si>
  <si>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</si>
  <si>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</si>
  <si>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</si>
  <si>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</si>
  <si>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</si>
  <si>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</si>
  <si>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</si>
  <si>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</si>
  <si>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</si>
  <si>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</si>
  <si>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</si>
  <si>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</si>
  <si>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</si>
  <si>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</si>
  <si>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</si>
  <si>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</si>
  <si>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</si>
  <si>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</si>
  <si>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</si>
  <si>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</si>
  <si>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</si>
  <si>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</si>
  <si>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</si>
  <si>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</si>
  <si>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</si>
  <si>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</si>
  <si>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</si>
  <si>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</si>
  <si>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</si>
  <si>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</si>
  <si>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</si>
  <si>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</si>
  <si>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</si>
  <si>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</si>
  <si>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</si>
  <si>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</si>
  <si>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</si>
  <si>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</si>
  <si>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</si>
  <si>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</si>
  <si>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</si>
  <si>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</si>
  <si>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</si>
  <si>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</si>
  <si>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</si>
  <si>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</si>
  <si>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</si>
  <si>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</si>
  <si>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</si>
  <si>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</si>
  <si>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</si>
  <si>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</si>
  <si>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</si>
  <si>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</si>
  <si>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</si>
  <si>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</si>
  <si>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</si>
  <si>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</si>
  <si>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</si>
  <si>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</si>
  <si>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</si>
  <si>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</si>
  <si>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</si>
  <si>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</si>
  <si>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</si>
  <si>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</si>
  <si>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</si>
  <si>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</si>
  <si>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</si>
  <si>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</si>
  <si>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</si>
  <si>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</si>
  <si>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</si>
  <si>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</si>
  <si>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</si>
  <si>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</si>
  <si>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</si>
  <si>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</si>
  <si>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</si>
  <si>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</si>
  <si>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</si>
  <si>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</si>
  <si>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</si>
  <si>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</si>
  <si>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</si>
  <si>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</si>
  <si>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</si>
  <si>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</si>
  <si>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</si>
  <si>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</si>
  <si>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</si>
  <si>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</si>
  <si>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</si>
  <si>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</si>
  <si>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</si>
  <si>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</si>
  <si>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</si>
  <si>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</si>
  <si>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</si>
  <si>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</si>
  <si>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</si>
  <si>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</si>
  <si>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</si>
  <si>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</si>
  <si>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</si>
  <si>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</si>
  <si>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</si>
  <si>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</si>
  <si>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</si>
  <si>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</si>
  <si>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</si>
  <si>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</si>
  <si>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</si>
  <si>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</si>
  <si>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</si>
  <si>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</si>
  <si>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</si>
  <si>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</si>
  <si>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</si>
  <si>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</si>
  <si>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</si>
  <si>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</si>
  <si>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</si>
  <si>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</si>
  <si>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</si>
  <si>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</si>
  <si>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</si>
  <si>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</si>
  <si>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</si>
  <si>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</si>
  <si>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</si>
  <si>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</si>
  <si>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</si>
  <si>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</si>
  <si>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</si>
  <si>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</si>
  <si>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</si>
  <si>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</si>
  <si>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</si>
  <si>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</si>
  <si>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</si>
  <si>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</si>
  <si>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</si>
  <si>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</si>
  <si>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</si>
  <si>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</si>
  <si>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</si>
  <si>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</si>
  <si>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</si>
  <si>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</si>
  <si>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</si>
  <si>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</si>
  <si>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</si>
  <si>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</si>
  <si>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</si>
  <si>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</si>
  <si>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</si>
  <si>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</si>
  <si>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</si>
  <si>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</si>
  <si>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</si>
  <si>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</si>
  <si>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</si>
  <si>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</si>
  <si>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</si>
  <si>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</si>
  <si>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</si>
  <si>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</si>
  <si>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</si>
  <si>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</si>
  <si>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</si>
  <si>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</si>
  <si>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</si>
  <si>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</si>
  <si>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</si>
  <si>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</si>
  <si>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</si>
  <si>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</si>
  <si>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</si>
  <si>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</si>
  <si>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</si>
  <si>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</si>
  <si>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</si>
  <si>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</si>
  <si>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</si>
  <si>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</si>
  <si>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</si>
  <si>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</si>
  <si>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</si>
  <si>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</si>
  <si>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</si>
  <si>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</si>
  <si>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</si>
  <si>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</si>
  <si>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</si>
  <si>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</si>
  <si>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</si>
  <si>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</si>
  <si>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</si>
  <si>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</si>
  <si>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</si>
  <si>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</si>
  <si>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</si>
  <si>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</si>
  <si>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</si>
  <si>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</si>
  <si>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</si>
  <si>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</si>
  <si>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</si>
  <si>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</si>
  <si>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</si>
  <si>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</si>
  <si>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</si>
  <si>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</si>
  <si>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</si>
  <si>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</si>
  <si>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</si>
  <si>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</si>
  <si>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</si>
  <si>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</si>
  <si>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</si>
  <si>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</si>
  <si>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</si>
  <si>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</si>
  <si>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</si>
  <si>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</si>
  <si>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</si>
  <si>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</si>
  <si>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</si>
  <si>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</si>
  <si>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</si>
  <si>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</si>
  <si>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</si>
  <si>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</si>
  <si>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</si>
  <si>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</si>
  <si>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</si>
  <si>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</si>
  <si>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</si>
  <si>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</si>
  <si>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</si>
  <si>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</si>
  <si>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</si>
  <si>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</si>
  <si>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</si>
  <si>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</si>
  <si>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</si>
  <si>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</si>
  <si>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</si>
  <si>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</si>
  <si>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</si>
  <si>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</si>
  <si>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</si>
  <si>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</si>
  <si>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</si>
  <si>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</si>
  <si>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</si>
  <si>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</si>
  <si>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</si>
  <si>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</si>
  <si>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</si>
  <si>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</si>
  <si>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</si>
  <si>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</si>
  <si>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</si>
  <si>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</si>
  <si>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</si>
  <si>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</si>
  <si>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</si>
  <si>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</si>
  <si>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</si>
  <si>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</si>
  <si>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</si>
  <si>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</si>
  <si>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</si>
  <si>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</si>
  <si>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</si>
  <si>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</si>
  <si>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</si>
  <si>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</si>
  <si>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</si>
  <si>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</si>
  <si>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</si>
  <si>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</si>
  <si>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</si>
  <si>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</si>
  <si>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</si>
  <si>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</si>
  <si>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</si>
  <si>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</si>
  <si>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</si>
  <si>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</si>
  <si>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</si>
  <si>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</si>
  <si>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</si>
  <si>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</si>
  <si>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</si>
  <si>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</si>
  <si>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</si>
  <si>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</si>
  <si>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</si>
  <si>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</si>
  <si>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</si>
  <si>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</si>
  <si>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</si>
  <si>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</si>
  <si>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</si>
  <si>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</si>
  <si>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</si>
  <si>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</si>
  <si>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</si>
  <si>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</si>
  <si>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</si>
  <si>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</si>
  <si>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</si>
  <si>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</si>
  <si>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</si>
  <si>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</si>
  <si>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</si>
  <si>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</si>
  <si>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</si>
  <si>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</si>
  <si>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</si>
  <si>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</si>
  <si>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</si>
  <si>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</si>
  <si>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</si>
  <si>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</si>
  <si>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</si>
  <si>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</si>
  <si>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</si>
  <si>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</si>
  <si>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</si>
  <si>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</si>
  <si>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</si>
  <si>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</si>
  <si>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</si>
  <si>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</si>
  <si>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</si>
  <si>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</si>
  <si>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</si>
  <si>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</si>
  <si>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</si>
  <si>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</si>
  <si>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</si>
  <si>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</si>
  <si>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</si>
  <si>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</si>
  <si>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</si>
  <si>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</si>
  <si>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</si>
  <si>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</si>
  <si>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</si>
  <si>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</si>
  <si>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</si>
  <si>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</si>
  <si>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</si>
  <si>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</si>
  <si>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</si>
  <si>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</si>
  <si>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</si>
  <si>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</si>
  <si>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</si>
  <si>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</si>
  <si>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</si>
  <si>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</si>
  <si>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</si>
  <si>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</si>
  <si>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</si>
  <si>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</si>
  <si>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</si>
  <si>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</si>
  <si>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</si>
  <si>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</si>
  <si>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</si>
  <si>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</si>
  <si>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</si>
  <si>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</si>
  <si>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</si>
  <si>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</si>
  <si>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</si>
  <si>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</si>
  <si>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</si>
  <si>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</si>
  <si>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</si>
  <si>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</si>
  <si>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</si>
  <si>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</si>
  <si>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</si>
  <si>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</si>
  <si>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</si>
  <si>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</si>
  <si>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</si>
  <si>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</si>
  <si>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</si>
  <si>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</si>
  <si>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</si>
  <si>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</si>
  <si>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</si>
  <si>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</si>
  <si>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</si>
  <si>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</si>
  <si>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</si>
  <si>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</si>
  <si>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</si>
  <si>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</si>
  <si>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</si>
  <si>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</si>
  <si>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</si>
  <si>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</si>
  <si>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</si>
  <si>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</si>
  <si>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</si>
  <si>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</si>
  <si>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</si>
  <si>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</si>
  <si>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</si>
  <si>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</si>
  <si>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</si>
  <si>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</si>
  <si>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</si>
  <si>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</si>
  <si>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</si>
  <si>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</si>
  <si>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</si>
  <si>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</si>
  <si>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</si>
  <si>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</si>
  <si>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</si>
  <si>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</si>
  <si>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</si>
  <si>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</si>
  <si>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</si>
  <si>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</si>
  <si>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</si>
  <si>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</si>
  <si>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</si>
  <si>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</si>
  <si>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</si>
  <si>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</si>
  <si>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</si>
  <si>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</si>
  <si>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</si>
  <si>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</si>
  <si>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</si>
  <si>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</si>
  <si>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</si>
  <si>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</si>
  <si>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</si>
  <si>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</si>
  <si>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</si>
  <si>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</si>
  <si>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</si>
  <si>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</si>
  <si>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</si>
  <si>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</si>
  <si>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</si>
  <si>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</si>
  <si>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</si>
  <si>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</si>
  <si>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</si>
  <si>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</si>
  <si>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</si>
  <si>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</si>
  <si>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</si>
  <si>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</si>
  <si>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</si>
  <si>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</si>
  <si>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</si>
  <si>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</si>
  <si>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</si>
  <si>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</si>
  <si>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</si>
  <si>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</si>
  <si>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</si>
  <si>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</si>
  <si>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</si>
  <si>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</si>
  <si>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</si>
  <si>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</si>
  <si>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</si>
  <si>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</si>
  <si>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</si>
  <si>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</si>
  <si>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</si>
  <si>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</si>
  <si>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</si>
  <si>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</si>
  <si>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</si>
  <si>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</si>
  <si>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</si>
  <si>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</si>
  <si>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</si>
  <si>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</si>
  <si>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</si>
  <si>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</si>
  <si>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</si>
  <si>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</si>
  <si>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</si>
  <si>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</si>
  <si>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</si>
  <si>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</si>
  <si>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</si>
  <si>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</si>
  <si>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</si>
  <si>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</si>
  <si>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</si>
  <si>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</si>
  <si>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</si>
  <si>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</si>
  <si>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</si>
  <si>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</si>
  <si>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</si>
  <si>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</si>
  <si>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</si>
  <si>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</si>
  <si>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</si>
  <si>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</si>
  <si>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</si>
  <si>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</si>
  <si>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</si>
  <si>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</si>
  <si>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</si>
  <si>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</si>
  <si>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</si>
  <si>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</si>
  <si>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</si>
  <si>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</si>
  <si>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</si>
  <si>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</si>
  <si>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</si>
  <si>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</si>
  <si>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</si>
  <si>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</si>
  <si>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</si>
  <si>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</si>
  <si>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</si>
  <si>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</si>
  <si>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</si>
  <si>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</si>
  <si>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</si>
  <si>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</si>
  <si>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</si>
  <si>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</si>
  <si>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</si>
  <si>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</si>
  <si>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</si>
  <si>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</si>
  <si>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</si>
  <si>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</si>
  <si>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</si>
  <si>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</si>
  <si>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</si>
  <si>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</si>
  <si>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</si>
  <si>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</si>
  <si>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</si>
  <si>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</si>
  <si>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</si>
  <si>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</si>
  <si>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</si>
  <si>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</si>
  <si>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</si>
  <si>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</si>
  <si>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</si>
  <si>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</si>
  <si>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</si>
  <si>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</si>
  <si>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</si>
  <si>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</si>
  <si>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</si>
  <si>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</si>
  <si>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</si>
  <si>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</si>
  <si>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</si>
  <si>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</si>
  <si>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</si>
  <si>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</si>
  <si>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</si>
  <si>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</si>
  <si>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</si>
  <si>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</si>
  <si>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</si>
  <si>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</si>
  <si>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</si>
  <si>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</si>
  <si>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</si>
  <si>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</si>
  <si>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</si>
  <si>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</si>
  <si>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</si>
  <si>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</si>
  <si>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</si>
  <si>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</si>
  <si>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</si>
  <si>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</si>
  <si>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</si>
  <si>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</si>
  <si>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</si>
  <si>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</si>
  <si>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</si>
  <si>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</si>
  <si>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</si>
  <si>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</si>
  <si>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</si>
  <si>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</si>
  <si>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</si>
  <si>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</si>
  <si>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</si>
  <si>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</si>
  <si>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</si>
  <si>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</si>
  <si>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</si>
  <si>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</si>
  <si>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</si>
  <si>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</si>
  <si>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</si>
  <si>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</si>
  <si>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</si>
  <si>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</si>
  <si>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</si>
  <si>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</si>
  <si>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</si>
  <si>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</si>
  <si>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</si>
  <si>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</si>
  <si>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</si>
  <si>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</si>
  <si>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</si>
  <si>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</si>
  <si>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</si>
  <si>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</si>
  <si>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</si>
  <si>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</si>
  <si>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</si>
  <si>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</si>
  <si>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</si>
  <si>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</si>
  <si>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</si>
  <si>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</si>
  <si>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</si>
  <si>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</si>
  <si>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</si>
  <si>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</si>
  <si>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</si>
  <si>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</si>
  <si>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</si>
  <si>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</si>
  <si>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</si>
  <si>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</si>
  <si>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</si>
  <si>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</si>
  <si>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</si>
  <si>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</si>
  <si>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</si>
  <si>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</si>
  <si>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</si>
  <si>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</si>
  <si>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</si>
  <si>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</si>
  <si>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</si>
  <si>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</si>
  <si>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</si>
  <si>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</si>
  <si>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</si>
  <si>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</si>
  <si>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</si>
  <si>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</si>
  <si>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</si>
  <si>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</si>
  <si>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</si>
  <si>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</si>
  <si>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</si>
  <si>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</si>
  <si>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</si>
  <si>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</si>
  <si>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</si>
  <si>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</si>
  <si>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</si>
  <si>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</si>
  <si>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</si>
  <si>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</si>
  <si>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</si>
  <si>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</si>
  <si>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</si>
  <si>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</si>
  <si>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</si>
  <si>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</si>
  <si>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</si>
  <si>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</si>
  <si>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</si>
  <si>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</si>
  <si>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</si>
  <si>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</si>
  <si>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</si>
  <si>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</si>
  <si>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</si>
  <si>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</si>
  <si>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</si>
  <si>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</si>
  <si>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</si>
  <si>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</si>
  <si>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</si>
  <si>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</si>
  <si>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</si>
  <si>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</si>
  <si>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</si>
  <si>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</si>
  <si>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</si>
  <si>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</si>
  <si>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</si>
  <si>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</si>
  <si>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</si>
  <si>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</si>
  <si>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</si>
  <si>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</si>
  <si>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</si>
  <si>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</si>
  <si>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</si>
  <si>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</si>
  <si>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</si>
  <si>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</si>
  <si>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</si>
  <si>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</si>
  <si>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</si>
  <si>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</si>
  <si>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</si>
  <si>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</si>
  <si>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</si>
  <si>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</si>
  <si>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</si>
  <si>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</si>
  <si>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</si>
  <si>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</si>
  <si>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</si>
  <si>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</si>
  <si>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</si>
  <si>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</si>
  <si>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</si>
  <si>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</si>
  <si>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</si>
  <si>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</si>
  <si>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</si>
  <si>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</si>
  <si>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</si>
  <si>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</si>
  <si>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</si>
  <si>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</si>
  <si>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</si>
  <si>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</si>
  <si>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</si>
  <si>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</si>
  <si>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</si>
  <si>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</si>
  <si>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</si>
  <si>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</si>
  <si>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</si>
  <si>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</si>
  <si>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</si>
  <si>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</si>
  <si>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</si>
  <si>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</si>
  <si>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</si>
  <si>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</si>
  <si>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</si>
  <si>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</si>
  <si>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</si>
  <si>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</si>
  <si>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</si>
  <si>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</si>
  <si>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</si>
  <si>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</si>
  <si>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</si>
  <si>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</si>
  <si>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</si>
  <si>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</si>
  <si>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</si>
  <si>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</si>
  <si>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</si>
  <si>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</si>
  <si>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</si>
  <si>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</si>
  <si>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</si>
  <si>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</si>
  <si>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</si>
  <si>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</si>
  <si>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</si>
  <si>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</si>
  <si>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</si>
  <si>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</si>
  <si>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</si>
  <si>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</si>
  <si>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</si>
  <si>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</si>
  <si>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</si>
  <si>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</si>
  <si>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</si>
  <si>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</si>
  <si>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</si>
  <si>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</si>
  <si>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</si>
  <si>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</si>
  <si>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</si>
  <si>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</si>
  <si>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</si>
  <si>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</si>
  <si>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</si>
  <si>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</si>
  <si>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</si>
  <si>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</si>
  <si>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</si>
  <si>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</si>
  <si>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</si>
  <si>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</si>
  <si>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</si>
  <si>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</si>
  <si>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</si>
  <si>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</si>
  <si>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</si>
  <si>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</si>
  <si>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</si>
  <si>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</si>
  <si>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</si>
  <si>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</si>
  <si>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</si>
  <si>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</si>
  <si>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</si>
  <si>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</si>
  <si>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</si>
  <si>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</si>
  <si>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</si>
  <si>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</si>
  <si>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</si>
  <si>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</si>
  <si>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</si>
  <si>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</si>
  <si>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</si>
  <si>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</si>
  <si>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</si>
  <si>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</si>
  <si>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</si>
  <si>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</si>
  <si>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</si>
  <si>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</si>
  <si>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</si>
  <si>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</si>
  <si>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</si>
  <si>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</si>
  <si>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</si>
  <si>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</si>
  <si>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</si>
  <si>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</si>
  <si>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</si>
  <si>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</si>
  <si>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</si>
  <si>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</si>
  <si>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</si>
  <si>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</si>
  <si>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</si>
  <si>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</si>
  <si>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</si>
  <si>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</si>
  <si>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</si>
  <si>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</si>
  <si>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</si>
  <si>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</si>
  <si>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</si>
  <si>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</si>
  <si>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</si>
  <si>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</si>
  <si>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</si>
  <si>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</si>
  <si>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</si>
  <si>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</si>
  <si>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</si>
  <si>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</si>
  <si>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</si>
  <si>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</si>
  <si>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</si>
  <si>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</si>
  <si>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</si>
  <si>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</si>
  <si>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</si>
  <si>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</si>
  <si>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</si>
  <si>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</si>
  <si>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</si>
  <si>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</si>
  <si>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</si>
  <si>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</si>
  <si>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</si>
  <si>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</si>
  <si>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</si>
  <si>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</si>
  <si>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</si>
  <si>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</si>
  <si>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</si>
  <si>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</si>
  <si>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</si>
  <si>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</si>
  <si>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</si>
  <si>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</si>
  <si>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</si>
  <si>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</si>
  <si>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</si>
  <si>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</si>
  <si>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</si>
  <si>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</si>
  <si>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</si>
  <si>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</si>
  <si>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</si>
  <si>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</si>
  <si>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</si>
  <si>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</si>
  <si>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</si>
  <si>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</si>
  <si>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</si>
  <si>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</si>
  <si>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</si>
  <si>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</si>
  <si>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</si>
  <si>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</si>
  <si>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</si>
  <si>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</si>
  <si>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</si>
  <si>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</si>
  <si>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</si>
  <si>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</si>
  <si>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</si>
  <si>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</si>
  <si>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</si>
  <si>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</si>
  <si>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</si>
  <si>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</si>
  <si>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</si>
  <si>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</si>
  <si>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</si>
  <si>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</si>
  <si>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</si>
  <si>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</si>
  <si>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</si>
  <si>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</si>
  <si>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</si>
  <si>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</si>
  <si>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</si>
  <si>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</si>
  <si>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</si>
  <si>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</si>
  <si>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</si>
  <si>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</si>
  <si>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</si>
  <si>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</si>
  <si>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</si>
  <si>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</si>
  <si>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</si>
  <si>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</si>
  <si>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</si>
  <si>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</si>
  <si>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</si>
  <si>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</si>
  <si>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</si>
  <si>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</si>
  <si>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</si>
  <si>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</si>
  <si>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</si>
  <si>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</si>
  <si>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</si>
  <si>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</si>
  <si>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</si>
  <si>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</si>
  <si>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</si>
  <si>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</si>
  <si>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</si>
  <si>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</si>
  <si>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</si>
  <si>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</si>
  <si>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</si>
  <si>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</si>
  <si>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</si>
  <si>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</si>
  <si>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</si>
  <si>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</si>
  <si>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</si>
  <si>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</si>
  <si>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</si>
  <si>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</si>
  <si>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</si>
  <si>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</si>
  <si>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</si>
  <si>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</si>
  <si>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</si>
  <si>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</si>
  <si>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</si>
  <si>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</si>
  <si>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</si>
  <si>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</si>
  <si>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</si>
  <si>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</si>
  <si>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</si>
  <si>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</si>
  <si>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</si>
  <si>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</si>
  <si>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</si>
  <si>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</si>
  <si>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</si>
  <si>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</si>
  <si>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</si>
  <si>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</si>
  <si>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</si>
  <si>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</si>
  <si>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</si>
  <si>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</si>
  <si>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</si>
  <si>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</si>
  <si>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</si>
  <si>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</si>
  <si>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</si>
  <si>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</si>
  <si>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</si>
  <si>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</si>
  <si>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</si>
  <si>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</si>
  <si>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</si>
  <si>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</si>
  <si>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</si>
  <si>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</si>
  <si>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</si>
  <si>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</si>
  <si>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</si>
  <si>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</si>
  <si>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</si>
  <si>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</si>
  <si>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</si>
  <si>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</si>
  <si>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</si>
  <si>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</si>
  <si>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</si>
  <si>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</si>
  <si>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</si>
  <si>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</si>
  <si>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</si>
  <si>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</si>
  <si>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</si>
  <si>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</si>
  <si>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</si>
  <si>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</si>
  <si>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</si>
  <si>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</si>
  <si>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</si>
  <si>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</si>
  <si>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</si>
  <si>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</si>
  <si>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</si>
  <si>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</si>
  <si>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</si>
  <si>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</si>
  <si>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</si>
  <si>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</si>
  <si>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</si>
  <si>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</si>
  <si>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</si>
  <si>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</si>
  <si>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</si>
  <si>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</si>
  <si>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</si>
  <si>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</si>
  <si>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</si>
  <si>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</si>
  <si>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</si>
  <si>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</si>
  <si>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</si>
  <si>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</si>
  <si>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</si>
  <si>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</si>
  <si>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</si>
  <si>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</si>
  <si>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</si>
  <si>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</si>
  <si>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</si>
  <si>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</si>
  <si>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</si>
  <si>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</si>
  <si>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</si>
  <si>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</si>
  <si>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</si>
  <si>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</si>
  <si>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</si>
  <si>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</si>
  <si>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</si>
  <si>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</si>
  <si>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</si>
  <si>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</si>
  <si>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</si>
  <si>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</si>
  <si>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</si>
  <si>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</si>
  <si>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</si>
  <si>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</si>
  <si>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</si>
  <si>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</si>
  <si>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</si>
  <si>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</si>
  <si>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</si>
  <si>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</si>
  <si>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</si>
  <si>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</si>
  <si>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</si>
  <si>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</si>
  <si>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</si>
  <si>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</si>
  <si>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</si>
  <si>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</si>
  <si>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</si>
  <si>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</si>
  <si>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</si>
  <si>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</si>
  <si>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</si>
  <si>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</si>
  <si>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</si>
  <si>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</si>
  <si>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</si>
  <si>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</si>
  <si>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</si>
  <si>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</si>
  <si>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</si>
  <si>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</si>
  <si>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</si>
  <si>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</si>
  <si>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</si>
  <si>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</si>
  <si>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</si>
  <si>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</si>
  <si>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</si>
  <si>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</si>
  <si>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</si>
  <si>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</si>
  <si>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</si>
  <si>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</si>
  <si>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</si>
  <si>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</si>
  <si>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</si>
  <si>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</si>
  <si>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</si>
  <si>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</si>
  <si>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</si>
  <si>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</si>
  <si>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</si>
  <si>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</si>
  <si>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</si>
  <si>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</si>
  <si>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</si>
  <si>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</si>
  <si>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</si>
  <si>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</si>
  <si>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</si>
  <si>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</si>
  <si>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</si>
  <si>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</si>
  <si>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</si>
  <si>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</si>
  <si>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</si>
  <si>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</si>
  <si>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</si>
  <si>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</si>
  <si>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</si>
  <si>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</si>
  <si>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</si>
  <si>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</si>
  <si>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</si>
  <si>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</si>
  <si>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</si>
  <si>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</si>
  <si>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</si>
  <si>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</si>
  <si>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</si>
  <si>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</si>
  <si>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</si>
  <si>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</si>
  <si>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</si>
  <si>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</si>
  <si>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</si>
  <si>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</si>
  <si>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</si>
  <si>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</si>
  <si>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</si>
  <si>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</si>
  <si>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</si>
  <si>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</si>
  <si>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</si>
  <si>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</si>
  <si>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</si>
  <si>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</si>
  <si>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</si>
  <si>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</si>
  <si>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</si>
  <si>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</si>
  <si>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</si>
  <si>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</si>
  <si>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</si>
  <si>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</si>
  <si>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</si>
  <si>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</si>
  <si>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</si>
  <si>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</si>
  <si>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</si>
  <si>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</si>
  <si>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</si>
  <si>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</si>
  <si>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</si>
  <si>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</si>
  <si>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</si>
  <si>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</si>
  <si>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</si>
  <si>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</si>
  <si>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</si>
  <si>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</si>
  <si>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</si>
  <si>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</si>
  <si>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</si>
  <si>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</si>
  <si>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</si>
  <si>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</si>
  <si>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</si>
  <si>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</si>
  <si>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</si>
  <si>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</si>
  <si>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</si>
  <si>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</si>
  <si>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</si>
  <si>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</si>
  <si>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</si>
  <si>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</si>
  <si>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</si>
  <si>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</si>
  <si>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</si>
  <si>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</si>
  <si>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</si>
  <si>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</si>
  <si>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</si>
  <si>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</si>
  <si>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</si>
  <si>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</si>
  <si>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</si>
  <si>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</si>
  <si>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</si>
  <si>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</si>
  <si>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</si>
  <si>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</si>
  <si>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</si>
  <si>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</si>
  <si>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</si>
  <si>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</si>
  <si>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</si>
  <si>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</si>
  <si>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</si>
  <si>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</si>
  <si>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</si>
  <si>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</si>
  <si>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</si>
  <si>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</si>
  <si>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</si>
  <si>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</si>
  <si>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</si>
  <si>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</si>
  <si>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</si>
  <si>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</si>
  <si>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</si>
  <si>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</si>
  <si>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</si>
  <si>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</si>
  <si>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</si>
  <si>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</si>
  <si>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</si>
  <si>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</si>
  <si>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</si>
  <si>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</si>
  <si>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</si>
  <si>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</si>
  <si>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</si>
  <si>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</si>
  <si>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</si>
  <si>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</si>
  <si>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</si>
  <si>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</si>
  <si>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</si>
  <si>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</si>
  <si>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</si>
  <si>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</si>
  <si>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</si>
  <si>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</si>
  <si>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</si>
  <si>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</si>
  <si>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</si>
  <si>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</si>
  <si>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</si>
  <si>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</si>
  <si>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</si>
  <si>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</si>
  <si>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</si>
  <si>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</si>
  <si>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</si>
  <si>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</si>
  <si>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</si>
  <si>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</si>
  <si>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</si>
  <si>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</si>
  <si>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</si>
  <si>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</si>
  <si>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</si>
  <si>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</si>
  <si>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</si>
  <si>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</si>
  <si>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</si>
  <si>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</si>
  <si>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</si>
  <si>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</si>
  <si>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</si>
  <si>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</si>
  <si>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</si>
  <si>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</si>
  <si>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</si>
  <si>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</si>
  <si>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</si>
  <si>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</si>
  <si>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</si>
  <si>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</si>
  <si>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</si>
  <si>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</si>
  <si>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</si>
  <si>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</si>
  <si>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</si>
  <si>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</si>
  <si>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</si>
  <si>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</si>
  <si>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</si>
  <si>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</si>
  <si>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</si>
  <si>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</si>
  <si>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</si>
  <si>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</si>
  <si>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</si>
  <si>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</si>
  <si>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</si>
  <si>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</si>
  <si>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</si>
  <si>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</si>
  <si>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</si>
  <si>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</si>
  <si>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</si>
  <si>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</si>
  <si>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</si>
  <si>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</si>
  <si>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</si>
  <si>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</si>
  <si>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</si>
  <si>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</si>
  <si>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</si>
  <si>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</si>
  <si>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</si>
  <si>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</si>
  <si>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</si>
  <si>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</si>
  <si>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</si>
  <si>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</si>
  <si>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</si>
  <si>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</si>
  <si>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</si>
  <si>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</si>
  <si>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</si>
  <si>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</si>
  <si>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</si>
  <si>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</si>
  <si>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</si>
  <si>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</si>
  <si>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</si>
  <si>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</si>
  <si>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</si>
  <si>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</si>
  <si>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</si>
  <si>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</si>
  <si>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</si>
  <si>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</si>
  <si>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</si>
  <si>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</si>
  <si>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</si>
  <si>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</si>
  <si>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</si>
  <si>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</si>
  <si>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</si>
  <si>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</si>
  <si>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</si>
  <si>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</si>
  <si>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</si>
  <si>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</si>
  <si>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</si>
  <si>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</si>
  <si>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</si>
  <si>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</si>
  <si>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</si>
  <si>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</si>
  <si>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</si>
  <si>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</si>
  <si>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</si>
  <si>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</si>
  <si>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</si>
  <si>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</si>
  <si>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</si>
  <si>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</si>
  <si>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</si>
  <si>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</si>
  <si>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</si>
  <si>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</si>
  <si>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</si>
  <si>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</si>
  <si>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</si>
  <si>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</si>
  <si>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</si>
  <si>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</si>
  <si>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</si>
  <si>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</si>
  <si>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</si>
  <si>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</si>
  <si>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</si>
  <si>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</si>
  <si>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</si>
  <si>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</si>
  <si>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</si>
  <si>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</si>
  <si>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</si>
  <si>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</si>
  <si>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</si>
  <si>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</si>
  <si>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</si>
  <si>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</si>
  <si>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</si>
  <si>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</si>
  <si>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</si>
  <si>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</si>
  <si>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</si>
  <si>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</si>
  <si>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</si>
  <si>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</si>
  <si>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</si>
  <si>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</si>
  <si>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</si>
  <si>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</si>
  <si>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</si>
  <si>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</si>
  <si>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</si>
  <si>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</si>
  <si>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</si>
  <si>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</si>
  <si>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</si>
  <si>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</si>
  <si>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</si>
  <si>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</si>
  <si>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</si>
  <si>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</si>
  <si>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</si>
  <si>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</si>
  <si>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</si>
  <si>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</si>
  <si>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</si>
  <si>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</si>
  <si>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</si>
  <si>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</si>
  <si>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</si>
  <si>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</si>
  <si>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</si>
  <si>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</si>
  <si>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</si>
  <si>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</si>
  <si>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</si>
  <si>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</si>
  <si>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</si>
  <si>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</si>
  <si>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</si>
  <si>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</si>
  <si>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</si>
  <si>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</si>
  <si>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</si>
  <si>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</si>
  <si>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</si>
  <si>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</si>
  <si>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</si>
  <si>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</si>
  <si>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</si>
  <si>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</si>
  <si>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</si>
  <si>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</si>
  <si>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</si>
  <si>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</si>
  <si>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</si>
  <si>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</si>
  <si>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</si>
  <si>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</si>
  <si>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</si>
  <si>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</si>
  <si>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</si>
  <si>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</si>
  <si>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</si>
  <si>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</si>
  <si>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</si>
  <si>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</si>
  <si>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</si>
  <si>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</si>
  <si>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</si>
  <si>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</si>
  <si>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</si>
  <si>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</si>
  <si>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</si>
  <si>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</si>
  <si>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</si>
  <si>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</si>
  <si>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</si>
  <si>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</si>
  <si>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</si>
  <si>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</si>
  <si>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</si>
  <si>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</si>
  <si>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</si>
  <si>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</si>
  <si>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</si>
  <si>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</si>
  <si>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</si>
  <si>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</si>
  <si>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</si>
  <si>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</si>
  <si>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</si>
  <si>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</si>
  <si>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</si>
  <si>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</si>
  <si>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</si>
  <si>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</si>
  <si>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</si>
  <si>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</si>
  <si>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</si>
  <si>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</si>
  <si>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</si>
  <si>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</si>
  <si>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</si>
  <si>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</si>
  <si>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</si>
  <si>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</si>
  <si>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</si>
  <si>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</si>
  <si>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</si>
  <si>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</si>
  <si>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</si>
  <si>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</si>
  <si>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</si>
  <si>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</si>
  <si>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</si>
  <si>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</si>
  <si>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</si>
  <si>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</si>
  <si>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</si>
  <si>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</si>
  <si>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</si>
  <si>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</si>
  <si>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</si>
  <si>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</si>
  <si>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</si>
  <si>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</si>
  <si>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</si>
  <si>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</si>
  <si>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</si>
  <si>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</si>
  <si>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</si>
  <si>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</si>
  <si>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</si>
  <si>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</si>
  <si>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</si>
  <si>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</si>
  <si>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</si>
  <si>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</si>
  <si>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</si>
  <si>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</si>
  <si>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</si>
  <si>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</si>
  <si>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</si>
  <si>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</si>
  <si>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</si>
  <si>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</si>
  <si>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</si>
  <si>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</si>
  <si>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</si>
  <si>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</si>
  <si>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</si>
  <si>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</si>
  <si>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</si>
  <si>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</si>
  <si>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</si>
  <si>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</si>
  <si>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</si>
  <si>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</si>
  <si>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</si>
  <si>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</si>
  <si>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</si>
  <si>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</si>
  <si>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</si>
  <si>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</si>
  <si>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</si>
  <si>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</si>
  <si>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</si>
  <si>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</si>
  <si>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</si>
  <si>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</si>
  <si>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</si>
  <si>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</si>
  <si>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</si>
  <si>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</si>
  <si>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</si>
  <si>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</si>
  <si>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</si>
  <si>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</si>
  <si>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</si>
  <si>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</si>
  <si>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</si>
  <si>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</si>
  <si>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</si>
  <si>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</si>
  <si>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</si>
  <si>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</si>
  <si>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</si>
  <si>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</si>
  <si>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</si>
  <si>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</si>
  <si>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</si>
  <si>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</si>
  <si>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</si>
  <si>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</si>
  <si>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</si>
  <si>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</si>
  <si>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</si>
  <si>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</si>
  <si>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</si>
  <si>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</si>
  <si>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</si>
  <si>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</si>
  <si>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</si>
  <si>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</si>
  <si>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</si>
  <si>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</si>
  <si>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</si>
  <si>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</si>
  <si>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</si>
  <si>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</si>
  <si>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</si>
  <si>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</si>
  <si>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</si>
  <si>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</si>
  <si>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</si>
  <si>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</si>
  <si>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</si>
  <si>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</si>
  <si>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</si>
  <si>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</si>
  <si>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</si>
  <si>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</si>
  <si>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</si>
  <si>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</si>
  <si>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</si>
  <si>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</si>
  <si>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</si>
  <si>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</si>
  <si>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</si>
  <si>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</si>
  <si>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</si>
  <si>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</si>
  <si>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</si>
  <si>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</si>
  <si>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</si>
  <si>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</si>
  <si>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</si>
  <si>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</si>
  <si>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</si>
  <si>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</si>
  <si>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</si>
  <si>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</si>
  <si>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</si>
  <si>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</si>
  <si>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</si>
  <si>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</si>
  <si>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</si>
  <si>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</si>
  <si>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</si>
  <si>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</si>
  <si>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</si>
  <si>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</si>
  <si>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</si>
  <si>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</si>
  <si>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</si>
  <si>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</si>
  <si>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</si>
  <si>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</si>
  <si>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</si>
  <si>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</si>
  <si>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</si>
  <si>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</si>
  <si>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</si>
  <si>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</si>
  <si>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</si>
  <si>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</si>
  <si>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</si>
  <si>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</si>
  <si>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</si>
  <si>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</si>
  <si>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</si>
  <si>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</si>
  <si>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</si>
  <si>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</si>
  <si>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</si>
  <si>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</si>
  <si>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</si>
  <si>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</si>
  <si>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</si>
  <si>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</si>
  <si>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</si>
  <si>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</si>
  <si>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</si>
  <si>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</si>
  <si>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</si>
  <si>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</si>
  <si>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</si>
  <si>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</si>
  <si>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</si>
  <si>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</si>
  <si>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</si>
  <si>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</si>
  <si>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</si>
  <si>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</si>
  <si>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</si>
  <si>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</si>
  <si>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</si>
  <si>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</si>
  <si>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</si>
  <si>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</si>
  <si>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</si>
  <si>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</si>
  <si>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</si>
  <si>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</si>
  <si>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</si>
  <si>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</si>
  <si>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</si>
  <si>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</si>
  <si>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</si>
  <si>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</si>
  <si>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</si>
  <si>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</si>
  <si>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</si>
  <si>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</si>
  <si>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</si>
  <si>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</si>
  <si>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</si>
  <si>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</si>
  <si>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</si>
  <si>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</si>
  <si>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</si>
  <si>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</si>
  <si>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</si>
  <si>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</si>
  <si>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</si>
  <si>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</si>
  <si>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</si>
  <si>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</si>
  <si>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</si>
  <si>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</si>
  <si>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</si>
  <si>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</si>
  <si>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</si>
  <si>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</si>
  <si>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</si>
  <si>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</si>
  <si>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</si>
  <si>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</si>
  <si>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</si>
  <si>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</si>
  <si>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</si>
  <si>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</si>
  <si>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</si>
  <si>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</si>
  <si>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</si>
  <si>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</si>
  <si>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</si>
  <si>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</si>
  <si>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</si>
  <si>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</si>
  <si>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</si>
  <si>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</si>
  <si>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</si>
  <si>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</si>
  <si>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</si>
  <si>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</si>
  <si>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</si>
  <si>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</si>
  <si>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</si>
  <si>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</si>
  <si>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</si>
  <si>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</si>
  <si>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</si>
  <si>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</si>
  <si>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</si>
  <si>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</si>
  <si>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</si>
  <si>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</si>
  <si>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</si>
  <si>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</si>
  <si>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</si>
  <si>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</si>
  <si>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</si>
  <si>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</si>
  <si>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</si>
  <si>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</si>
  <si>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</si>
  <si>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</si>
  <si>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</si>
  <si>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</si>
  <si>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</si>
  <si>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</si>
  <si>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</si>
  <si>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</si>
  <si>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</si>
  <si>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</si>
  <si>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</si>
  <si>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</si>
  <si>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</si>
  <si>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</si>
  <si>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</si>
  <si>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</si>
  <si>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</si>
  <si>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</si>
  <si>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</si>
  <si>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</si>
  <si>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</si>
  <si>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</si>
  <si>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</si>
  <si>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</si>
  <si>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</si>
  <si>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</si>
  <si>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</si>
  <si>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</si>
  <si>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</si>
  <si>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</si>
  <si>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</si>
  <si>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</si>
  <si>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</si>
  <si>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</si>
  <si>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</si>
  <si>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</si>
  <si>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</si>
  <si>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</si>
  <si>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</si>
  <si>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</si>
  <si>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</si>
  <si>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</si>
  <si>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</si>
  <si>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</si>
  <si>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</si>
  <si>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</si>
  <si>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</si>
  <si>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</si>
  <si>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</si>
  <si>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</si>
  <si>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</si>
  <si>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</si>
  <si>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</si>
  <si>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</si>
  <si>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</si>
  <si>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</si>
  <si>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</si>
  <si>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</si>
  <si>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</si>
  <si>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</si>
  <si>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</si>
  <si>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</si>
  <si>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</si>
  <si>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</si>
  <si>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</si>
  <si>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</si>
  <si>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</si>
  <si>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</si>
  <si>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</si>
  <si>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</si>
  <si>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</si>
  <si>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</si>
  <si>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</si>
  <si>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</si>
  <si>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</si>
  <si>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</si>
  <si>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</si>
  <si>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</si>
  <si>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</si>
  <si>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</si>
  <si>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</si>
  <si>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</si>
  <si>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</si>
  <si>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</si>
  <si>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</si>
  <si>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</si>
  <si>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</si>
  <si>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</si>
  <si>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</si>
  <si>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</si>
  <si>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</si>
  <si>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</si>
  <si>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</si>
  <si>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</si>
  <si>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</si>
  <si>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</si>
  <si>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</si>
  <si>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</si>
  <si>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</si>
  <si>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</si>
  <si>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</si>
  <si>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</si>
  <si>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</si>
  <si>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</si>
  <si>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</si>
  <si>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</si>
  <si>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</si>
  <si>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</si>
  <si>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</si>
  <si>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</si>
  <si>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</si>
  <si>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</si>
  <si>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</si>
  <si>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</si>
  <si>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</si>
  <si>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</si>
  <si>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</si>
  <si>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</si>
  <si>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</si>
  <si>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</si>
  <si>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</si>
  <si>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</si>
  <si>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</si>
  <si>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</si>
  <si>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</si>
  <si>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</si>
  <si>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</si>
  <si>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</si>
  <si>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</si>
  <si>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</si>
  <si>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</si>
  <si>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</si>
  <si>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</si>
  <si>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</si>
  <si>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</si>
  <si>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</si>
  <si>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</si>
  <si>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</si>
  <si>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</si>
  <si>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</si>
  <si>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</si>
  <si>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</si>
  <si>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</si>
  <si>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</si>
  <si>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</si>
  <si>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</si>
  <si>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</si>
  <si>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</si>
  <si>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</si>
  <si>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</si>
  <si>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</si>
  <si>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</si>
  <si>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</si>
  <si>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</si>
  <si>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</si>
  <si>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</si>
  <si>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</si>
  <si>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</si>
  <si>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</si>
  <si>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</si>
  <si>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</si>
  <si>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</si>
  <si>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</si>
  <si>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</si>
  <si>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</si>
  <si>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</si>
  <si>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</si>
  <si>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</si>
  <si>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</si>
  <si>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</si>
  <si>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</si>
  <si>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</si>
  <si>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</si>
  <si>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</si>
  <si>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</si>
  <si>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</si>
  <si>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</si>
  <si>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</si>
  <si>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</si>
  <si>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</si>
  <si>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</si>
  <si>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</si>
  <si>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</si>
  <si>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</si>
  <si>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</si>
  <si>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</si>
  <si>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</si>
  <si>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</si>
  <si>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</si>
  <si>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</si>
  <si>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</si>
  <si>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</si>
  <si>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</si>
  <si>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</si>
  <si>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</si>
  <si>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</si>
  <si>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</si>
  <si>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</si>
  <si>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</si>
  <si>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</si>
  <si>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</si>
  <si>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</si>
  <si>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</si>
  <si>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</si>
  <si>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</si>
  <si>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</si>
  <si>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</si>
  <si>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</si>
  <si>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</si>
  <si>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</si>
  <si>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</si>
  <si>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</si>
  <si>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</si>
  <si>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</si>
  <si>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</si>
  <si>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</si>
  <si>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</si>
  <si>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</si>
  <si>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</si>
  <si>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</si>
  <si>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</si>
  <si>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</si>
  <si>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</si>
  <si>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</si>
  <si>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</si>
  <si>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</si>
  <si>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</si>
  <si>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</si>
  <si>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</si>
  <si>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</si>
  <si>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</si>
  <si>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</si>
  <si>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</si>
  <si>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</si>
  <si>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</si>
  <si>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</si>
  <si>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</si>
  <si>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</si>
  <si>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</si>
  <si>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</si>
  <si>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</si>
  <si>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</si>
  <si>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</si>
  <si>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</si>
  <si>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</si>
  <si>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</si>
  <si>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</si>
  <si>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</si>
  <si>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</si>
  <si>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</si>
  <si>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</si>
  <si>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</si>
  <si>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</si>
  <si>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</si>
  <si>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</si>
  <si>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</si>
  <si>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</si>
  <si>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</si>
  <si>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</si>
  <si>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</si>
  <si>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</si>
  <si>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</si>
  <si>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</si>
  <si>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</si>
  <si>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</si>
  <si>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</si>
  <si>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</si>
  <si>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</si>
  <si>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</si>
  <si>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</si>
  <si>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</si>
  <si>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</si>
  <si>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</si>
  <si>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</si>
  <si>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</si>
  <si>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</si>
  <si>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</si>
  <si>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</si>
  <si>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</si>
  <si>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</si>
  <si>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</si>
  <si>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</si>
  <si>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</si>
  <si>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</si>
  <si>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</si>
  <si>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</si>
  <si>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</si>
  <si>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</si>
  <si>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</si>
  <si>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</si>
  <si>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</si>
  <si>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</si>
  <si>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</si>
  <si>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</si>
  <si>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</si>
  <si>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</si>
  <si>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</si>
  <si>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</si>
  <si>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</si>
  <si>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</si>
  <si>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</si>
  <si>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</si>
  <si>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</si>
  <si>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</si>
  <si>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</si>
  <si>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</si>
  <si>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</si>
  <si>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</si>
  <si>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</si>
  <si>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</si>
  <si>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</si>
  <si>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</si>
  <si>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</si>
  <si>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</si>
  <si>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</si>
  <si>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</si>
  <si>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</si>
  <si>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</si>
  <si>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</si>
  <si>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</si>
  <si>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</si>
  <si>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</si>
  <si>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</si>
  <si>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</si>
  <si>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</si>
  <si>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</si>
  <si>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</si>
  <si>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</si>
  <si>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</si>
  <si>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</si>
  <si>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</si>
  <si>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</si>
  <si>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</si>
  <si>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</si>
  <si>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</si>
  <si>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</si>
  <si>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</si>
  <si>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</si>
  <si>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</si>
  <si>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</si>
  <si>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</si>
  <si>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</si>
  <si>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</si>
  <si>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</si>
  <si>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</si>
  <si>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</si>
  <si>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</si>
  <si>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</si>
  <si>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</si>
  <si>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</si>
  <si>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</si>
  <si>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</si>
  <si>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</si>
  <si>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</si>
  <si>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</si>
  <si>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</si>
  <si>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</si>
  <si>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</si>
  <si>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</si>
  <si>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</si>
  <si>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</si>
  <si>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</si>
  <si>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</si>
  <si>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</si>
  <si>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</si>
  <si>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</si>
  <si>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</si>
  <si>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</si>
  <si>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</si>
  <si>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</si>
  <si>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</si>
  <si>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</si>
  <si>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</si>
  <si>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</si>
  <si>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</si>
  <si>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</si>
  <si>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</si>
  <si>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</si>
  <si>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</si>
  <si>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</si>
  <si>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</si>
  <si>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</si>
  <si>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</si>
  <si>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</si>
  <si>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</si>
  <si>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</si>
  <si>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</si>
  <si>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</si>
  <si>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</si>
  <si>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</si>
  <si>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</si>
  <si>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</si>
  <si>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</si>
  <si>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</si>
  <si>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</si>
  <si>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</si>
  <si>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</si>
  <si>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</si>
  <si>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</si>
  <si>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</si>
  <si>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</si>
  <si>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</si>
  <si>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</si>
  <si>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</si>
  <si>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</si>
  <si>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</si>
  <si>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</si>
  <si>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</si>
  <si>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</si>
  <si>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</si>
  <si>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</si>
  <si>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</si>
  <si>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</si>
  <si>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</si>
  <si>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</si>
  <si>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</si>
  <si>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</si>
  <si>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</si>
  <si>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</si>
  <si>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</si>
  <si>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</si>
  <si>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</si>
  <si>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</si>
  <si>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</si>
  <si>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</si>
  <si>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</si>
  <si>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</si>
  <si>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</si>
  <si>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</si>
  <si>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</si>
  <si>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</si>
  <si>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</si>
  <si>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</si>
  <si>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</si>
  <si>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</si>
  <si>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</si>
  <si>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</si>
  <si>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</si>
  <si>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</si>
  <si>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</si>
  <si>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</si>
  <si>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</si>
  <si>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</si>
  <si>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</si>
  <si>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</si>
  <si>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</si>
  <si>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</si>
  <si>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</si>
  <si>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</si>
  <si>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</si>
  <si>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</si>
  <si>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</si>
  <si>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</si>
  <si>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</si>
  <si>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</si>
  <si>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</si>
  <si>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</si>
  <si>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</si>
  <si>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</si>
  <si>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</si>
  <si>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</si>
  <si>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</si>
  <si>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</si>
  <si>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</si>
  <si>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</si>
  <si>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</si>
  <si>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</si>
  <si>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</si>
  <si>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</si>
  <si>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</si>
  <si>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</si>
  <si>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</si>
  <si>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</si>
  <si>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</si>
  <si>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</si>
  <si>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</si>
  <si>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</si>
  <si>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</si>
  <si>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</si>
  <si>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</si>
  <si>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</si>
  <si>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</si>
  <si>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</si>
  <si>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</si>
  <si>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</si>
  <si>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</si>
  <si>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</si>
  <si>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</si>
  <si>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</si>
  <si>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</si>
  <si>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</si>
  <si>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</si>
  <si>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</si>
  <si>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</si>
  <si>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</si>
  <si>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</si>
  <si>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</si>
  <si>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</si>
  <si>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</si>
  <si>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</si>
  <si>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</si>
  <si>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</si>
  <si>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</si>
  <si>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</si>
  <si>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</si>
  <si>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</si>
  <si>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</si>
  <si>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</si>
  <si>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</si>
  <si>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</si>
  <si>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</si>
  <si>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</si>
  <si>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</si>
  <si>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</si>
  <si>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</si>
  <si>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</si>
  <si>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</si>
  <si>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</si>
  <si>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</si>
  <si>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</si>
  <si>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</si>
  <si>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</si>
  <si>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</si>
  <si>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</si>
  <si>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</si>
  <si>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</si>
  <si>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</si>
  <si>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</si>
  <si>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</si>
  <si>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</si>
  <si>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</si>
  <si>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</si>
  <si>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</si>
  <si>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</si>
  <si>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</si>
  <si>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</si>
  <si>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</si>
  <si>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</si>
  <si>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</si>
  <si>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</si>
  <si>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</si>
  <si>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</si>
  <si>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</si>
  <si>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</si>
  <si>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</si>
  <si>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</si>
  <si>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</si>
  <si>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</si>
  <si>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</si>
  <si>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</si>
  <si>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</si>
  <si>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</si>
  <si>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</si>
  <si>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</si>
  <si>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</si>
  <si>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</si>
  <si>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</si>
  <si>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</si>
  <si>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</si>
  <si>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</si>
  <si>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</si>
  <si>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</si>
  <si>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</si>
  <si>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</si>
  <si>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</si>
  <si>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</si>
  <si>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</si>
  <si>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</si>
  <si>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</si>
  <si>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</si>
  <si>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</si>
  <si>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</si>
  <si>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</si>
  <si>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</si>
  <si>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</si>
  <si>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</si>
  <si>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</si>
  <si>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</si>
  <si>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</si>
  <si>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</si>
  <si>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</si>
  <si>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</si>
  <si>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</si>
  <si>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</si>
  <si>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</si>
  <si>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</si>
  <si>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</si>
  <si>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</si>
  <si>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</si>
  <si>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</si>
  <si>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</si>
  <si>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</si>
  <si>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</si>
  <si>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</si>
  <si>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</si>
  <si>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</si>
  <si>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</si>
  <si>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</si>
  <si>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</si>
  <si>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</si>
  <si>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</si>
  <si>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</si>
  <si>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</si>
  <si>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</si>
  <si>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</si>
  <si>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</si>
  <si>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</si>
  <si>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</si>
  <si>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</si>
  <si>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</si>
  <si>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</si>
  <si>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</si>
  <si>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</si>
  <si>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</si>
  <si>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</si>
  <si>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</si>
  <si>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</si>
  <si>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</si>
  <si>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</si>
  <si>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</si>
  <si>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</si>
  <si>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</si>
  <si>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</si>
  <si>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</si>
  <si>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</si>
  <si>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</si>
  <si>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</si>
  <si>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</si>
  <si>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</si>
  <si>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</si>
  <si>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</si>
  <si>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</si>
  <si>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</si>
  <si>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</si>
  <si>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</si>
  <si>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</si>
  <si>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</si>
  <si>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</si>
  <si>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</si>
  <si>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</si>
  <si>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</si>
  <si>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</si>
  <si>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</si>
  <si>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</si>
  <si>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</si>
  <si>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</si>
  <si>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</si>
  <si>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</si>
  <si>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</si>
  <si>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</si>
  <si>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</si>
  <si>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</si>
  <si>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</si>
  <si>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</si>
  <si>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</si>
  <si>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</si>
  <si>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</si>
  <si>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</si>
  <si>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</si>
  <si>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</si>
  <si>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</si>
  <si>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</si>
  <si>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</si>
  <si>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</si>
  <si>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</si>
  <si>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</si>
  <si>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</si>
  <si>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</si>
  <si>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</si>
  <si>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</si>
  <si>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</si>
  <si>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</si>
  <si>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</si>
  <si>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</si>
  <si>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</si>
  <si>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</si>
  <si>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</si>
  <si>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</si>
  <si>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</si>
  <si>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</si>
  <si>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</si>
  <si>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</si>
  <si>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</si>
  <si>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</si>
  <si>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</si>
  <si>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</si>
  <si>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</si>
  <si>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</si>
  <si>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</si>
  <si>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</si>
  <si>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</si>
  <si>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</si>
  <si>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</si>
  <si>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</si>
  <si>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</si>
  <si>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</si>
  <si>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</si>
  <si>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</si>
  <si>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</si>
  <si>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</si>
  <si>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</si>
  <si>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</si>
  <si>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</si>
  <si>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</si>
  <si>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</si>
  <si>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</si>
  <si>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</si>
  <si>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</si>
  <si>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</si>
  <si>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</si>
  <si>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</si>
  <si>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</si>
  <si>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</si>
  <si>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</si>
  <si>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</si>
  <si>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</si>
  <si>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</si>
  <si>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</si>
  <si>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</si>
  <si>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</si>
  <si>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</si>
  <si>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</si>
  <si>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</si>
  <si>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</si>
  <si>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</si>
  <si>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</si>
  <si>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</si>
  <si>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</si>
  <si>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</si>
  <si>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</si>
  <si>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</si>
  <si>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</si>
  <si>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</si>
  <si>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</si>
  <si>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</si>
  <si>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</si>
  <si>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</si>
  <si>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</si>
  <si>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</si>
  <si>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</si>
  <si>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</si>
  <si>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</si>
  <si>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</si>
  <si>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</si>
  <si>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</si>
  <si>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</si>
  <si>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</si>
  <si>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</si>
  <si>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</si>
  <si>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</si>
  <si>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</si>
  <si>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</si>
  <si>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</si>
  <si>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</si>
  <si>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</si>
  <si>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</si>
  <si>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</si>
  <si>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</si>
  <si>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</si>
  <si>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</si>
  <si>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</si>
  <si>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</si>
  <si>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</si>
  <si>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</si>
  <si>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</si>
  <si>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</si>
  <si>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</si>
  <si>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</si>
  <si>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</si>
  <si>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</si>
  <si>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</si>
  <si>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</si>
  <si>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</si>
  <si>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</si>
  <si>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</si>
  <si>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</si>
  <si>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</si>
  <si>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</si>
  <si>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</si>
  <si>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</si>
  <si>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</si>
  <si>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</si>
  <si>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</si>
  <si>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</si>
  <si>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</si>
  <si>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</si>
  <si>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</si>
  <si>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</si>
  <si>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</si>
  <si>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</si>
  <si>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</si>
  <si>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</si>
  <si>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</si>
  <si>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</si>
  <si>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</si>
  <si>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</si>
  <si>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</si>
  <si>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</si>
  <si>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</si>
  <si>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</si>
  <si>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</si>
  <si>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</si>
  <si>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</si>
  <si>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</si>
  <si>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</si>
  <si>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</si>
  <si>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</si>
  <si>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</si>
  <si>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</si>
  <si>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</si>
  <si>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</si>
  <si>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</si>
  <si>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</si>
  <si>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</si>
  <si>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</si>
  <si>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</si>
  <si>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</si>
  <si>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</si>
  <si>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</si>
  <si>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</si>
  <si>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</si>
  <si>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</si>
  <si>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</si>
  <si>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</si>
  <si>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</si>
  <si>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</si>
  <si>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</si>
  <si>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</si>
  <si>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</si>
  <si>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</si>
  <si>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</si>
  <si>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</si>
  <si>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</si>
  <si>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</si>
  <si>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</si>
  <si>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</si>
  <si>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</si>
  <si>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</si>
  <si>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</si>
  <si>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</si>
  <si>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</si>
  <si>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</si>
  <si>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</si>
  <si>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</si>
  <si>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</si>
  <si>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</si>
  <si>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</si>
  <si>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</si>
  <si>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</si>
  <si>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</si>
  <si>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</si>
  <si>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</si>
  <si>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</si>
  <si>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</si>
  <si>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</si>
  <si>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</si>
  <si>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</si>
  <si>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</si>
  <si>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</si>
  <si>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</si>
  <si>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</si>
  <si>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</si>
  <si>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</si>
  <si>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</si>
  <si>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</si>
  <si>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</si>
  <si>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</si>
  <si>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</si>
  <si>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</si>
  <si>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</si>
  <si>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</si>
  <si>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</si>
  <si>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</si>
  <si>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</si>
  <si>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</si>
  <si>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</si>
  <si>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</si>
  <si>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</si>
  <si>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</si>
  <si>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</si>
  <si>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</si>
  <si>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</si>
  <si>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</si>
  <si>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</si>
  <si>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</si>
  <si>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</si>
  <si>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</si>
  <si>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</si>
  <si>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</si>
  <si>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</si>
  <si>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</si>
  <si>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</si>
  <si>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</si>
  <si>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</si>
  <si>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</si>
  <si>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</si>
  <si>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</si>
  <si>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</si>
  <si>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</si>
  <si>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</si>
  <si>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</si>
  <si>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</si>
  <si>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</si>
  <si>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</si>
  <si>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</si>
  <si>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</si>
  <si>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</si>
  <si>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</si>
  <si>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</si>
  <si>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</si>
  <si>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</si>
  <si>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</si>
  <si>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</si>
  <si>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</si>
  <si>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</si>
  <si>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</si>
  <si>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</si>
  <si>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</si>
  <si>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</si>
  <si>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</si>
  <si>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</si>
  <si>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</si>
  <si>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</si>
  <si>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</si>
  <si>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</si>
  <si>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</si>
  <si>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</si>
  <si>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</si>
  <si>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</si>
  <si>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</si>
  <si>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</si>
  <si>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</si>
  <si>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</si>
  <si>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</si>
  <si>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</si>
  <si>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</si>
  <si>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</si>
  <si>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</si>
  <si>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</si>
  <si>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</si>
  <si>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</si>
  <si>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</si>
  <si>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</si>
  <si>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</si>
  <si>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</si>
  <si>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</si>
  <si>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</si>
  <si>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</si>
  <si>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</si>
  <si>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</si>
  <si>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</si>
  <si>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</si>
  <si>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</si>
  <si>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</si>
  <si>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</si>
  <si>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</si>
  <si>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</si>
  <si>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</si>
  <si>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</si>
  <si>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</si>
  <si>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</si>
  <si>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</si>
  <si>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</si>
  <si>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</si>
  <si>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</si>
  <si>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</si>
  <si>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</si>
  <si>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</si>
  <si>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</si>
  <si>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</si>
  <si>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</si>
  <si>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</si>
  <si>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</si>
  <si>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</si>
  <si>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</si>
  <si>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</si>
  <si>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</si>
  <si>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</si>
  <si>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</si>
  <si>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</si>
  <si>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</si>
  <si>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</si>
  <si>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</si>
  <si>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</si>
  <si>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</si>
  <si>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</si>
  <si>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</si>
  <si>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</si>
  <si>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</si>
  <si>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</si>
  <si>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</si>
  <si>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</si>
  <si>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</si>
  <si>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</si>
  <si>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</si>
  <si>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</si>
  <si>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</si>
  <si>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</si>
  <si>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</si>
  <si>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</si>
  <si>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</si>
  <si>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</si>
  <si>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</si>
  <si>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</si>
  <si>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</si>
  <si>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</si>
  <si>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</si>
  <si>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</si>
  <si>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</si>
  <si>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</si>
  <si>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</si>
  <si>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</si>
  <si>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</si>
  <si>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</si>
  <si>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</si>
  <si>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</si>
  <si>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</si>
  <si>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</si>
  <si>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</si>
  <si>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</si>
  <si>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</si>
  <si>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</si>
  <si>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</si>
  <si>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</si>
  <si>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</si>
  <si>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</si>
  <si>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</si>
  <si>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</si>
  <si>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</si>
  <si>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</si>
  <si>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</si>
  <si>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</si>
  <si>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</si>
  <si>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</si>
  <si>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</si>
  <si>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</si>
  <si>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</si>
  <si>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</si>
  <si>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</si>
  <si>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</si>
  <si>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</si>
  <si>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</si>
  <si>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</si>
  <si>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</si>
  <si>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</si>
  <si>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</si>
  <si>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</si>
  <si>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</si>
  <si>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</si>
  <si>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</si>
  <si>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</si>
  <si>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</si>
  <si>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</si>
  <si>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</si>
  <si>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</si>
  <si>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</si>
  <si>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</si>
  <si>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</si>
  <si>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</si>
  <si>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</si>
  <si>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</si>
  <si>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</si>
  <si>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</si>
  <si>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</si>
  <si>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</si>
  <si>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</si>
  <si>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</si>
  <si>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</si>
  <si>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</si>
  <si>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</si>
  <si>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</si>
  <si>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</si>
  <si>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</si>
  <si>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</si>
  <si>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</si>
  <si>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</si>
  <si>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</si>
  <si>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</si>
  <si>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</si>
  <si>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</si>
  <si>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</si>
  <si>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</si>
  <si>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</si>
  <si>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</si>
  <si>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</si>
  <si>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</si>
  <si>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</si>
  <si>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</si>
  <si>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</si>
  <si>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</si>
  <si>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</si>
  <si>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</si>
  <si>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</si>
  <si>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</si>
  <si>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</si>
  <si>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</si>
  <si>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</si>
  <si>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</si>
  <si>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</si>
  <si>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</si>
  <si>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</si>
  <si>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</si>
  <si>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</si>
  <si>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</si>
  <si>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</si>
  <si>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</si>
  <si>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</si>
  <si>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</si>
  <si>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</si>
  <si>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</si>
  <si>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</si>
  <si>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</si>
  <si>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</si>
  <si>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</si>
  <si>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</si>
  <si>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</si>
  <si>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</si>
  <si>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</si>
  <si>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</si>
  <si>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</si>
  <si>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</si>
  <si>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</si>
  <si>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</si>
  <si>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</si>
  <si>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</si>
  <si>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</si>
  <si>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</si>
  <si>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</si>
  <si>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</si>
  <si>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</si>
  <si>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</si>
  <si>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</si>
  <si>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</si>
  <si>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</si>
  <si>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</si>
  <si>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</si>
  <si>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</si>
  <si>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</si>
  <si>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</si>
  <si>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</si>
  <si>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</si>
  <si>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</si>
  <si>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</si>
  <si>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</si>
  <si>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</si>
  <si>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</si>
  <si>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</si>
  <si>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</si>
  <si>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</si>
  <si>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</si>
  <si>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</si>
  <si>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</si>
  <si>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</si>
  <si>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</si>
  <si>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</si>
  <si>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</si>
  <si>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</si>
  <si>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</si>
  <si>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</si>
  <si>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</si>
  <si>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</si>
  <si>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</si>
  <si>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</si>
  <si>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</si>
  <si>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</si>
  <si>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</si>
  <si>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</si>
  <si>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</si>
  <si>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</si>
  <si>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</si>
  <si>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</si>
  <si>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</si>
  <si>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</si>
  <si>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</si>
  <si>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</si>
  <si>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</si>
  <si>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</si>
  <si>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</si>
  <si>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</si>
  <si>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</si>
  <si>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</si>
  <si>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</si>
  <si>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</si>
  <si>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</si>
  <si>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</si>
  <si>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</si>
  <si>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</si>
  <si>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</si>
  <si>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</si>
  <si>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</si>
  <si>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</si>
  <si>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</si>
  <si>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</si>
  <si>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</si>
  <si>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</si>
  <si>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</si>
  <si>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</si>
  <si>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</si>
  <si>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</si>
  <si>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</si>
  <si>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</si>
  <si>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</si>
  <si>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</si>
  <si>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</si>
  <si>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</si>
  <si>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</si>
  <si>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</si>
  <si>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</si>
  <si>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</si>
  <si>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</si>
  <si>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</si>
  <si>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</si>
  <si>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</si>
  <si>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</si>
  <si>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</si>
  <si>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</si>
  <si>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</si>
  <si>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</si>
  <si>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</si>
  <si>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</si>
  <si>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</si>
  <si>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</si>
  <si>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</si>
  <si>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</si>
  <si>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</si>
  <si>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</si>
  <si>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</si>
  <si>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</si>
  <si>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</si>
  <si>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</si>
  <si>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</si>
  <si>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</si>
  <si>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</si>
  <si>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</si>
  <si>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</si>
  <si>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</si>
  <si>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</si>
  <si>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</si>
  <si>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</si>
  <si>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</si>
  <si>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</si>
  <si>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</si>
  <si>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</si>
  <si>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</si>
  <si>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</si>
  <si>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</si>
  <si>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</si>
  <si>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</si>
  <si>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</si>
  <si>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</si>
  <si>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</si>
  <si>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</si>
  <si>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</si>
  <si>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</si>
  <si>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</si>
  <si>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</si>
  <si>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</si>
  <si>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</si>
  <si>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</si>
  <si>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</si>
  <si>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</si>
  <si>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</si>
  <si>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</si>
  <si>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</si>
  <si>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</si>
  <si>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</si>
  <si>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</si>
  <si>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</si>
  <si>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</si>
  <si>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</si>
  <si>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</si>
  <si>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</si>
  <si>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</si>
  <si>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</si>
  <si>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</si>
  <si>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</si>
  <si>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</si>
  <si>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</si>
  <si>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</si>
  <si>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</si>
  <si>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</si>
  <si>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</si>
  <si>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</si>
  <si>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</si>
  <si>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</si>
  <si>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</si>
  <si>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</si>
  <si>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</si>
  <si>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</si>
  <si>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</si>
  <si>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</si>
  <si>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</si>
  <si>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</si>
  <si>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</si>
  <si>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</si>
  <si>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</si>
  <si>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</si>
  <si>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</si>
  <si>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</si>
  <si>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</si>
  <si>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</si>
  <si>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</si>
  <si>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</si>
  <si>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</si>
  <si>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</si>
  <si>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</si>
  <si>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</si>
  <si>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</si>
  <si>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</si>
  <si>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</si>
  <si>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</si>
  <si>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</si>
  <si>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</si>
  <si>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</si>
  <si>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</si>
  <si>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</si>
  <si>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</si>
  <si>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</si>
  <si>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</si>
  <si>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</si>
  <si>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</si>
  <si>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</si>
  <si>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</si>
  <si>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</si>
  <si>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</si>
  <si>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</si>
  <si>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</si>
  <si>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</si>
  <si>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</si>
  <si>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</si>
  <si>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</si>
  <si>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</si>
  <si>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</si>
  <si>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</si>
  <si>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</si>
  <si>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</si>
  <si>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</si>
  <si>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</si>
  <si>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</si>
  <si>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</si>
  <si>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</si>
  <si>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</si>
  <si>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</si>
  <si>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</si>
  <si>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</si>
  <si>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</si>
  <si>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</si>
  <si>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</si>
  <si>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</si>
  <si>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</si>
  <si>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</si>
  <si>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</si>
  <si>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</si>
  <si>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</si>
  <si>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</si>
  <si>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</si>
  <si>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</si>
  <si>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</si>
  <si>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</si>
  <si>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</si>
  <si>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</si>
  <si>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</si>
  <si>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</si>
  <si>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</si>
  <si>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</si>
  <si>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</si>
  <si>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</si>
  <si>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</si>
  <si>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</si>
  <si>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</si>
  <si>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</si>
  <si>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</si>
  <si>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</si>
  <si>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</si>
  <si>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</si>
  <si>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</si>
  <si>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</si>
  <si>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</si>
  <si>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</si>
  <si>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</si>
  <si>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</si>
  <si>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</si>
  <si>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</si>
  <si>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</si>
  <si>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</si>
  <si>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</si>
  <si>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</si>
  <si>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</si>
  <si>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</si>
  <si>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</si>
  <si>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</si>
  <si>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</si>
  <si>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</si>
  <si>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</si>
  <si>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</si>
  <si>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</si>
  <si>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</si>
  <si>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</si>
  <si>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</si>
  <si>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</si>
  <si>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</si>
  <si>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</si>
  <si>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</si>
  <si>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</si>
  <si>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</si>
  <si>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</si>
  <si>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</si>
  <si>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</si>
  <si>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</si>
  <si>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</si>
  <si>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</si>
  <si>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</si>
  <si>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</si>
  <si>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</si>
  <si>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</si>
  <si>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</si>
  <si>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</si>
  <si>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</si>
  <si>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</si>
  <si>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</si>
  <si>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</si>
  <si>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</si>
  <si>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</si>
  <si>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</si>
  <si>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</si>
  <si>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</si>
  <si>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</si>
  <si>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</si>
  <si>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</si>
  <si>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</si>
  <si>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</si>
  <si>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</si>
  <si>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</si>
  <si>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</si>
  <si>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</si>
  <si>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</si>
  <si>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</si>
  <si>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</si>
  <si>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</si>
  <si>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</si>
  <si>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</si>
  <si>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</si>
  <si>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</si>
  <si>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</si>
  <si>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</si>
  <si>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</si>
  <si>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</si>
  <si>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</si>
  <si>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</si>
  <si>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</si>
  <si>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</si>
  <si>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</si>
  <si>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</si>
  <si>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</si>
  <si>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</si>
  <si>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</si>
  <si>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</si>
  <si>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</si>
  <si>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</si>
  <si>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</si>
  <si>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</si>
  <si>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</si>
  <si>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</si>
  <si>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</si>
  <si>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</si>
  <si>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</si>
  <si>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</si>
  <si>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</si>
  <si>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</si>
  <si>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</si>
  <si>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</si>
  <si>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</si>
  <si>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</si>
  <si>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</si>
  <si>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</si>
  <si>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</si>
  <si>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</si>
  <si>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</si>
  <si>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</si>
  <si>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</si>
  <si>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</si>
  <si>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</si>
  <si>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</si>
  <si>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</si>
  <si>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</si>
  <si>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</si>
  <si>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</si>
  <si>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</si>
  <si>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</si>
  <si>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</si>
  <si>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</si>
  <si>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</si>
  <si>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</si>
  <si>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</si>
  <si>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</si>
  <si>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</si>
  <si>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</si>
  <si>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</si>
  <si>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</si>
  <si>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</si>
  <si>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</si>
  <si>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</si>
  <si>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</si>
  <si>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</si>
  <si>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</si>
  <si>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</si>
  <si>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</si>
  <si>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</si>
  <si>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</si>
  <si>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</si>
  <si>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</si>
  <si>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</si>
  <si>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</si>
  <si>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</si>
  <si>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</si>
  <si>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</si>
  <si>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</si>
  <si>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</si>
  <si>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</si>
  <si>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</si>
  <si>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</si>
  <si>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</si>
  <si>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</si>
  <si>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</si>
  <si>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</si>
  <si>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</si>
  <si>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</si>
  <si>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</si>
  <si>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</si>
  <si>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</si>
  <si>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</si>
  <si>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</si>
  <si>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</si>
  <si>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</si>
  <si>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</si>
  <si>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</si>
  <si>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</si>
  <si>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</si>
  <si>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</si>
  <si>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</si>
  <si>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</si>
  <si>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</si>
  <si>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</si>
  <si>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</si>
  <si>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</si>
  <si>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</si>
  <si>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</si>
  <si>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</si>
  <si>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</si>
  <si>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</si>
  <si>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</si>
  <si>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</si>
  <si>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</si>
  <si>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</si>
  <si>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</si>
  <si>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</si>
  <si>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</si>
  <si>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</si>
  <si>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</si>
  <si>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</si>
  <si>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</si>
  <si>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</si>
  <si>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</si>
  <si>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</si>
  <si>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</si>
  <si>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</si>
  <si>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</si>
  <si>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</si>
  <si>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</si>
  <si>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</si>
  <si>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</si>
  <si>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</si>
  <si>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</si>
  <si>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</si>
  <si>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</si>
  <si>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</si>
  <si>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</si>
  <si>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</si>
  <si>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</si>
  <si>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</si>
  <si>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</si>
  <si>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</si>
  <si>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</si>
  <si>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</si>
  <si>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</si>
  <si>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</si>
  <si>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</si>
  <si>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</si>
  <si>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</si>
  <si>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</si>
  <si>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</si>
  <si>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</si>
  <si>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</si>
  <si>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</si>
  <si>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</si>
  <si>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</si>
  <si>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</si>
  <si>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</si>
  <si>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</si>
  <si>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</si>
  <si>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</si>
  <si>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</si>
  <si>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</si>
  <si>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</si>
  <si>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</si>
  <si>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</si>
  <si>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</si>
  <si>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</si>
  <si>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</si>
  <si>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</si>
  <si>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</si>
  <si>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</si>
  <si>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</si>
  <si>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</si>
  <si>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</si>
  <si>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</si>
  <si>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</si>
  <si>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</si>
  <si>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</si>
  <si>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</si>
  <si>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</si>
  <si>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</si>
  <si>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</si>
  <si>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</si>
  <si>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</si>
  <si>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</si>
  <si>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</si>
  <si>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</si>
  <si>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</si>
  <si>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</si>
  <si>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</si>
  <si>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</si>
  <si>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</si>
  <si>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</si>
  <si>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</si>
  <si>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</si>
  <si>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</si>
  <si>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</si>
  <si>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</si>
  <si>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</si>
  <si>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</si>
  <si>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</si>
  <si>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</si>
  <si>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</si>
  <si>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</si>
  <si>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</si>
  <si>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</si>
  <si>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</si>
  <si>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</si>
  <si>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</si>
  <si>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</si>
  <si>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</si>
  <si>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</si>
  <si>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</si>
  <si>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</si>
  <si>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</si>
  <si>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</si>
  <si>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</si>
  <si>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</si>
  <si>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</si>
  <si>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</si>
  <si>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</si>
  <si>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</si>
  <si>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</si>
  <si>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</si>
  <si>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</si>
  <si>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</si>
  <si>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</si>
  <si>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</si>
  <si>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</si>
  <si>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</si>
  <si>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</si>
  <si>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</si>
  <si>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</si>
  <si>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</si>
  <si>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</si>
  <si>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</si>
  <si>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</si>
  <si>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</si>
  <si>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</si>
  <si>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</si>
  <si>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</si>
  <si>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</si>
  <si>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</si>
  <si>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</si>
  <si>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</si>
  <si>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</si>
  <si>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</si>
  <si>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</si>
  <si>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</si>
  <si>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</si>
  <si>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</si>
  <si>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</si>
  <si>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</si>
  <si>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</si>
  <si>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</si>
  <si>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</si>
  <si>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</si>
  <si>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</si>
  <si>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</si>
  <si>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</si>
  <si>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</si>
  <si>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</si>
  <si>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</si>
  <si>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</si>
  <si>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</si>
  <si>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</si>
  <si>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</si>
  <si>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</si>
  <si>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</si>
  <si>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</si>
  <si>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</si>
  <si>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</si>
  <si>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</si>
  <si>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</si>
  <si>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</si>
  <si>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</si>
  <si>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</si>
  <si>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</si>
  <si>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</si>
  <si>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</si>
  <si>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</si>
  <si>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</si>
  <si>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</si>
  <si>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</si>
  <si>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</si>
  <si>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</si>
  <si>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</si>
  <si>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</si>
  <si>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</si>
  <si>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</si>
  <si>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</si>
  <si>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</si>
  <si>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</si>
  <si>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</si>
  <si>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</si>
  <si>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</si>
  <si>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</si>
  <si>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</si>
  <si>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</si>
  <si>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</si>
  <si>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</si>
  <si>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</si>
  <si>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</si>
  <si>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</si>
  <si>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</si>
  <si>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</si>
  <si>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</si>
  <si>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</si>
  <si>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</si>
  <si>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</si>
  <si>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</si>
  <si>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</si>
  <si>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</si>
  <si>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</si>
  <si>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</si>
  <si>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</si>
  <si>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</si>
  <si>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</si>
  <si>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</si>
  <si>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</si>
  <si>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</si>
  <si>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</si>
  <si>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</si>
  <si>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</si>
  <si>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</si>
  <si>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</si>
  <si>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</si>
  <si>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</si>
  <si>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</si>
  <si>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</si>
  <si>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</si>
  <si>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</si>
  <si>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</si>
  <si>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</si>
  <si>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</si>
  <si>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</si>
  <si>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</si>
  <si>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</si>
  <si>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</si>
  <si>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</si>
  <si>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</si>
  <si>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</si>
  <si>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</si>
  <si>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</si>
  <si>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</si>
  <si>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</si>
  <si>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</si>
  <si>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</si>
  <si>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</si>
  <si>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</si>
  <si>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</si>
  <si>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</si>
  <si>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</si>
  <si>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</si>
  <si>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</si>
  <si>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</si>
  <si>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</si>
  <si>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</si>
  <si>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</si>
  <si>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</si>
  <si>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</si>
  <si>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</si>
  <si>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</si>
  <si>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</si>
  <si>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</si>
  <si>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</si>
  <si>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</si>
  <si>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</si>
  <si>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</si>
  <si>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</si>
  <si>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</si>
  <si>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</si>
  <si>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</si>
  <si>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</si>
  <si>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</si>
  <si>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</si>
  <si>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</si>
  <si>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</si>
  <si>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</si>
  <si>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</si>
  <si>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</si>
  <si>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</si>
  <si>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</si>
  <si>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</si>
  <si>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</si>
  <si>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</si>
  <si>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</si>
  <si>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</si>
  <si>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</si>
  <si>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</si>
  <si>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</si>
  <si>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</si>
  <si>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</si>
  <si>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</si>
  <si>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</si>
  <si>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</si>
  <si>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</si>
  <si>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</si>
  <si>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</si>
  <si>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</si>
  <si>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</si>
  <si>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</si>
  <si>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</si>
  <si>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</si>
  <si>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</si>
  <si>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</si>
  <si>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</si>
  <si>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</si>
  <si>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</si>
  <si>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</si>
  <si>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</si>
  <si>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</si>
  <si>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</si>
  <si>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</si>
  <si>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</si>
  <si>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</si>
  <si>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</si>
  <si>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</si>
  <si>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</si>
  <si>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</si>
  <si>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</si>
  <si>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</si>
  <si>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</si>
  <si>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</si>
  <si>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</si>
  <si>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</si>
  <si>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</si>
  <si>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</si>
  <si>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</si>
  <si>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</si>
  <si>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</si>
  <si>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</si>
  <si>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</si>
  <si>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</si>
  <si>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</si>
  <si>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</si>
  <si>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</si>
  <si>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</si>
  <si>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</si>
  <si>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</si>
  <si>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</si>
  <si>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</si>
  <si>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</si>
  <si>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</si>
  <si>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</si>
  <si>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</si>
  <si>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</si>
  <si>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</si>
  <si>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</si>
  <si>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</si>
  <si>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</si>
  <si>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</si>
  <si>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</si>
  <si>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</si>
  <si>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</si>
  <si>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</si>
  <si>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</si>
  <si>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</si>
  <si>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</si>
  <si>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</si>
  <si>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</si>
  <si>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</si>
  <si>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</si>
  <si>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</si>
  <si>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</si>
  <si>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</si>
  <si>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</si>
  <si>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</si>
  <si>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</si>
  <si>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</si>
  <si>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</si>
  <si>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</si>
  <si>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</si>
  <si>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</si>
  <si>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</si>
  <si>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</si>
  <si>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</si>
  <si>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</si>
  <si>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</si>
  <si>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</si>
  <si>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</si>
  <si>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</si>
  <si>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</si>
  <si>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</si>
  <si>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</si>
  <si>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</si>
  <si>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</si>
  <si>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</si>
  <si>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</si>
  <si>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</si>
  <si>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</si>
  <si>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</si>
  <si>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</si>
  <si>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</si>
  <si>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</si>
  <si>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</si>
  <si>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</si>
  <si>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</si>
  <si>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</si>
  <si>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</si>
  <si>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</si>
  <si>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</si>
  <si>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</si>
  <si>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</si>
  <si>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</si>
  <si>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</si>
  <si>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</si>
  <si>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</si>
  <si>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</si>
  <si>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</si>
  <si>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</si>
  <si>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</si>
  <si>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</si>
  <si>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</si>
  <si>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</si>
  <si>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</si>
  <si>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</si>
  <si>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</si>
  <si>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</si>
  <si>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</si>
  <si>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</si>
  <si>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</si>
  <si>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</si>
  <si>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</si>
  <si>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</si>
  <si>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</si>
  <si>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</si>
  <si>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</si>
  <si>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</si>
  <si>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</si>
  <si>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</si>
  <si>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</si>
  <si>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</si>
  <si>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</si>
  <si>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</si>
  <si>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</si>
  <si>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</si>
  <si>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</si>
  <si>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</si>
  <si>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</si>
  <si>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</si>
  <si>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</si>
  <si>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</si>
  <si>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</si>
  <si>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</si>
  <si>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</si>
  <si>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</si>
  <si>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</si>
  <si>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</si>
  <si>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</si>
  <si>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</si>
  <si>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</si>
  <si>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</si>
  <si>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</si>
  <si>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</si>
  <si>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</si>
  <si>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</si>
  <si>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</si>
  <si>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</si>
  <si>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</si>
  <si>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</si>
  <si>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</si>
  <si>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</si>
  <si>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</si>
  <si>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</si>
  <si>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</si>
  <si>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</si>
  <si>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</si>
  <si>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</si>
  <si>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</si>
  <si>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</si>
  <si>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</si>
  <si>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</si>
  <si>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</si>
  <si>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</si>
  <si>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</si>
  <si>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</si>
  <si>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</si>
  <si>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</si>
  <si>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</si>
  <si>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</si>
  <si>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</si>
  <si>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</si>
  <si>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</si>
  <si>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</si>
  <si>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</si>
  <si>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</si>
  <si>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</si>
  <si>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</si>
  <si>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</si>
  <si>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</si>
  <si>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</si>
  <si>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</si>
  <si>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</si>
  <si>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</si>
  <si>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</si>
  <si>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</si>
  <si>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</si>
  <si>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</si>
  <si>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</si>
  <si>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</si>
  <si>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</si>
  <si>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</si>
  <si>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</si>
  <si>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</si>
  <si>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</si>
  <si>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</si>
  <si>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</si>
  <si>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</si>
  <si>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</si>
  <si>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</si>
  <si>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</si>
  <si>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</si>
  <si>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</si>
  <si>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</si>
  <si>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</si>
  <si>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</si>
  <si>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</si>
  <si>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</si>
  <si>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</si>
  <si>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</si>
  <si>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</si>
  <si>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</si>
  <si>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</si>
  <si>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</si>
  <si>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</si>
  <si>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</si>
  <si>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</si>
  <si>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</si>
  <si>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</si>
  <si>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</si>
  <si>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</si>
  <si>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</si>
  <si>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</si>
  <si>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</si>
  <si>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</si>
  <si>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</si>
  <si>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</si>
  <si>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</si>
  <si>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</si>
  <si>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</si>
  <si>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</si>
  <si>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</si>
  <si>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</si>
  <si>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</si>
  <si>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</si>
  <si>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</si>
  <si>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</si>
  <si>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</si>
  <si>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</si>
  <si>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</si>
  <si>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</si>
  <si>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</si>
  <si>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</si>
  <si>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</si>
  <si>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</si>
  <si>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</si>
  <si>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</si>
  <si>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</si>
  <si>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</si>
  <si>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</si>
  <si>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</si>
  <si>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</si>
  <si>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</si>
  <si>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</si>
  <si>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</si>
  <si>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</si>
  <si>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</si>
  <si>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</si>
  <si>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</si>
  <si>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</si>
  <si>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</si>
  <si>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</si>
  <si>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</si>
  <si>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</si>
  <si>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</si>
  <si>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</si>
  <si>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</si>
  <si>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</si>
  <si>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</si>
  <si>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</si>
  <si>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</si>
  <si>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</si>
  <si>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</si>
  <si>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</si>
  <si>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</si>
  <si>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</si>
  <si>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</si>
  <si>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</si>
  <si>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</si>
  <si>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</si>
  <si>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</si>
  <si>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</si>
  <si>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</si>
  <si>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</si>
  <si>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</si>
  <si>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</si>
  <si>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</si>
  <si>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</si>
  <si>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</si>
  <si>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</si>
  <si>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</si>
  <si>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</si>
  <si>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</si>
  <si>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</si>
  <si>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</si>
  <si>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</si>
  <si>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</si>
  <si>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</si>
  <si>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</si>
  <si>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</si>
  <si>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</si>
  <si>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</si>
  <si>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</si>
  <si>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</si>
  <si>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</si>
  <si>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</si>
  <si>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</si>
  <si>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</si>
  <si>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</si>
  <si>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</si>
  <si>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</si>
  <si>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</si>
  <si>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</si>
  <si>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</si>
  <si>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</si>
  <si>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</si>
  <si>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</si>
  <si>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</si>
  <si>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</si>
  <si>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</si>
  <si>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</si>
  <si>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</si>
  <si>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</si>
  <si>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</si>
  <si>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</si>
  <si>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</si>
  <si>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</si>
  <si>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</si>
  <si>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</si>
  <si>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</si>
  <si>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</si>
  <si>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</si>
  <si>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</si>
  <si>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</si>
  <si>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</si>
  <si>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</si>
  <si>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</si>
  <si>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</si>
  <si>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</si>
  <si>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</si>
  <si>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</si>
  <si>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</si>
  <si>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</si>
  <si>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</si>
  <si>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</si>
  <si>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</si>
  <si>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</si>
  <si>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</si>
  <si>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</si>
  <si>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</si>
  <si>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</si>
  <si>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</si>
  <si>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</si>
  <si>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</si>
  <si>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</si>
  <si>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</si>
  <si>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</si>
  <si>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</si>
  <si>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</si>
  <si>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</si>
  <si>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</si>
  <si>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</si>
  <si>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</si>
  <si>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</si>
  <si>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</si>
  <si>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</si>
  <si>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</si>
  <si>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</si>
  <si>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</si>
  <si>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</si>
  <si>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</si>
  <si>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</si>
  <si>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</si>
  <si>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</si>
  <si>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</si>
  <si>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</si>
  <si>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</si>
  <si>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</si>
  <si>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</si>
  <si>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</si>
  <si>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</si>
  <si>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</si>
  <si>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</si>
  <si>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</si>
  <si>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</si>
  <si>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</si>
  <si>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</si>
  <si>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</si>
  <si>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</si>
  <si>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</si>
  <si>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</si>
  <si>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</si>
  <si>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</si>
  <si>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</si>
  <si>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</si>
  <si>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</si>
  <si>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</si>
  <si>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</si>
  <si>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</si>
  <si>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</si>
  <si>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</si>
  <si>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</si>
  <si>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</si>
  <si>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</si>
  <si>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</si>
  <si>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</si>
  <si>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</si>
  <si>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</si>
  <si>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</si>
  <si>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</si>
  <si>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</si>
  <si>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</si>
  <si>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</si>
  <si>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</si>
  <si>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</si>
  <si>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</si>
  <si>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</si>
  <si>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</si>
  <si>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</si>
  <si>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</si>
  <si>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</si>
  <si>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</si>
  <si>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</si>
  <si>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</si>
  <si>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</si>
  <si>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</si>
  <si>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</si>
  <si>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</si>
  <si>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</si>
  <si>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</si>
  <si>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</si>
  <si>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</si>
  <si>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</si>
  <si>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</si>
  <si>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</si>
  <si>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</si>
  <si>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</si>
  <si>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</si>
  <si>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</si>
  <si>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</si>
  <si>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</si>
  <si>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</si>
  <si>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</si>
  <si>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</si>
  <si>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</si>
  <si>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</si>
  <si>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</si>
  <si>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</si>
  <si>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</si>
  <si>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</si>
  <si>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</si>
  <si>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</si>
  <si>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</si>
  <si>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</si>
  <si>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</si>
  <si>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</si>
  <si>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</si>
  <si>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</si>
  <si>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</si>
  <si>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</si>
  <si>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</si>
  <si>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</si>
  <si>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</si>
  <si>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</si>
  <si>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</si>
  <si>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</si>
  <si>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</si>
  <si>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</si>
  <si>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</si>
  <si>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</si>
  <si>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</si>
  <si>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</si>
  <si>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</si>
  <si>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</si>
  <si>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</si>
  <si>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</si>
  <si>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</si>
  <si>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</si>
  <si>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</si>
  <si>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</si>
  <si>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</si>
  <si>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</si>
  <si>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</si>
  <si>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</si>
  <si>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</si>
  <si>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</si>
  <si>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</si>
  <si>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</si>
  <si>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</si>
  <si>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</si>
  <si>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</si>
  <si>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</si>
  <si>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</si>
  <si>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</si>
  <si>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</si>
  <si>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</si>
  <si>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</si>
  <si>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</si>
  <si>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</si>
  <si>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</si>
  <si>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</si>
  <si>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</si>
  <si>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</si>
  <si>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</si>
  <si>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</si>
  <si>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</si>
  <si>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</si>
  <si>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</si>
  <si>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</si>
  <si>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</si>
  <si>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</si>
  <si>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</si>
  <si>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</si>
  <si>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</si>
  <si>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</si>
  <si>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</si>
  <si>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</si>
  <si>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</si>
  <si>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</si>
  <si>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</si>
  <si>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</si>
  <si>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</si>
  <si>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</si>
  <si>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</si>
  <si>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</si>
  <si>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</si>
  <si>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</si>
  <si>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</si>
  <si>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</si>
  <si>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</si>
  <si>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</si>
  <si>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</si>
  <si>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</si>
  <si>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</si>
  <si>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</si>
  <si>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</si>
  <si>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</si>
  <si>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</si>
  <si>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</si>
  <si>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</si>
  <si>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</si>
  <si>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</si>
  <si>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</si>
  <si>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</si>
  <si>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</si>
  <si>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</si>
  <si>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</si>
  <si>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</si>
  <si>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</si>
  <si>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</si>
  <si>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</si>
  <si>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</si>
  <si>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</si>
  <si>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</si>
  <si>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</si>
  <si>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</si>
  <si>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</si>
  <si>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</si>
  <si>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</si>
  <si>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</si>
  <si>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</si>
  <si>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</si>
  <si>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</si>
  <si>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</si>
  <si>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</si>
  <si>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</si>
  <si>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</si>
  <si>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</si>
  <si>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</si>
  <si>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</si>
  <si>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</si>
  <si>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</si>
  <si>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</si>
  <si>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</si>
  <si>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</si>
  <si>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</si>
  <si>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</si>
  <si>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</si>
  <si>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</si>
  <si>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</si>
  <si>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</si>
  <si>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</si>
  <si>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</si>
  <si>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</si>
  <si>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</si>
  <si>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</si>
  <si>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</si>
  <si>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</si>
  <si>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</si>
  <si>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</si>
  <si>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</si>
  <si>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</si>
  <si>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</si>
  <si>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</si>
  <si>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</si>
  <si>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</si>
  <si>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</si>
  <si>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</si>
  <si>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</si>
  <si>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</si>
  <si>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</si>
  <si>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</si>
  <si>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</si>
  <si>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</si>
  <si>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</si>
  <si>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</si>
  <si>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</si>
  <si>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</si>
  <si>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</si>
  <si>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</si>
  <si>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</si>
  <si>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</si>
  <si>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</si>
  <si>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</si>
  <si>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</si>
  <si>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</si>
  <si>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</si>
  <si>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</si>
  <si>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</si>
  <si>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</si>
  <si>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</si>
  <si>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</si>
  <si>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</si>
  <si>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</si>
  <si>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</si>
  <si>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</si>
  <si>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</si>
  <si>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</si>
  <si>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</si>
  <si>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</si>
  <si>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</si>
  <si>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</si>
  <si>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</si>
  <si>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</si>
  <si>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</si>
  <si>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</si>
  <si>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</si>
  <si>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</si>
  <si>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</si>
  <si>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</si>
  <si>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</si>
  <si>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</si>
  <si>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</si>
  <si>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</si>
  <si>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</si>
  <si>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</si>
  <si>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</si>
  <si>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</si>
  <si>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</si>
  <si>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</si>
  <si>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</si>
  <si>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</si>
  <si>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</si>
  <si>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</si>
  <si>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</si>
  <si>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</si>
  <si>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</si>
  <si>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</si>
  <si>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</si>
  <si>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</si>
  <si>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</si>
  <si>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</si>
  <si>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</si>
  <si>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</si>
  <si>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</si>
  <si>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</si>
  <si>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</si>
  <si>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</si>
  <si>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</si>
  <si>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</si>
  <si>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</si>
  <si>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</si>
  <si>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</si>
  <si>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</si>
  <si>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</si>
  <si>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</si>
  <si>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</si>
  <si>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</si>
  <si>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</si>
  <si>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</si>
  <si>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</si>
  <si>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</si>
  <si>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</si>
  <si>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</si>
  <si>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</si>
  <si>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</si>
  <si>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</si>
  <si>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</si>
  <si>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</si>
  <si>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</si>
  <si>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</si>
  <si>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</si>
  <si>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</si>
  <si>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</si>
  <si>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</si>
  <si>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</si>
  <si>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</si>
  <si>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</si>
  <si>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</si>
  <si>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</si>
  <si>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</si>
  <si>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</si>
  <si>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</si>
  <si>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</si>
  <si>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</si>
  <si>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</si>
  <si>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</si>
  <si>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</si>
  <si>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</si>
  <si>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</si>
  <si>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</si>
  <si>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</si>
  <si>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</si>
  <si>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</si>
  <si>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</si>
  <si>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</si>
  <si>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</si>
  <si>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</si>
  <si>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</si>
  <si>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</si>
  <si>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</si>
  <si>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</si>
  <si>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</si>
  <si>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</si>
  <si>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</si>
  <si>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</si>
  <si>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</si>
  <si>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</si>
  <si>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</si>
  <si>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</si>
  <si>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</si>
  <si>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</si>
  <si>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</si>
  <si>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</si>
  <si>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</si>
  <si>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</si>
  <si>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</si>
  <si>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</si>
  <si>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</si>
  <si>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</si>
  <si>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</si>
  <si>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</si>
  <si>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</si>
  <si>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</si>
  <si>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</si>
  <si>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</si>
  <si>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</si>
  <si>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</si>
  <si>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</si>
  <si>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</si>
  <si>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</si>
  <si>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</si>
  <si>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</si>
  <si>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</si>
  <si>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</si>
  <si>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</si>
  <si>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</si>
  <si>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</si>
  <si>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</si>
  <si>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</si>
  <si>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</si>
  <si>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</si>
  <si>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</si>
  <si>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</si>
  <si>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</si>
  <si>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</si>
  <si>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</si>
  <si>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</si>
  <si>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</si>
  <si>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</si>
  <si>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</si>
  <si>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</si>
  <si>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</si>
  <si>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</si>
  <si>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</si>
  <si>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</si>
  <si>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</si>
  <si>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</si>
  <si>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</si>
  <si>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</si>
  <si>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</si>
  <si>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</si>
  <si>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</si>
  <si>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</si>
  <si>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</si>
  <si>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</si>
  <si>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</si>
  <si>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</si>
  <si>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</si>
  <si>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</si>
  <si>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</si>
  <si>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</si>
  <si>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</si>
  <si>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</si>
  <si>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</si>
  <si>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</si>
  <si>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</si>
  <si>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</si>
  <si>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</si>
  <si>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</si>
  <si>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</si>
  <si>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</si>
  <si>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</si>
  <si>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</si>
  <si>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</si>
  <si>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</si>
  <si>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</si>
  <si>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</si>
  <si>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</si>
  <si>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</si>
  <si>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</si>
  <si>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</si>
  <si>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</si>
  <si>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</si>
  <si>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</si>
  <si>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</si>
  <si>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</si>
  <si>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</si>
  <si>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</si>
  <si>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</si>
  <si>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</si>
  <si>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</si>
  <si>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</si>
  <si>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</si>
  <si>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</si>
  <si>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</si>
  <si>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</si>
  <si>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</si>
  <si>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</si>
  <si>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</si>
  <si>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</si>
  <si>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</si>
  <si>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</si>
  <si>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</si>
  <si>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</si>
  <si>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</si>
  <si>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</si>
  <si>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</si>
  <si>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</si>
  <si>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</si>
  <si>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</si>
  <si>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</si>
  <si>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</si>
  <si>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</si>
  <si>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</si>
  <si>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</si>
  <si>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</si>
  <si>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</si>
  <si>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</si>
  <si>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</si>
  <si>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</si>
  <si>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</si>
  <si>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</si>
  <si>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</si>
  <si>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</si>
  <si>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</si>
  <si>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</si>
  <si>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</si>
  <si>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</si>
  <si>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</si>
  <si>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</si>
  <si>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</si>
  <si>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</si>
  <si>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</si>
  <si>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</si>
  <si>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</si>
  <si>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</si>
  <si>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</si>
  <si>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</si>
  <si>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</si>
  <si>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</si>
  <si>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</si>
  <si>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</si>
  <si>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</si>
  <si>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</si>
  <si>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</si>
  <si>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</si>
  <si>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</si>
  <si>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</si>
  <si>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</si>
  <si>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</si>
  <si>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</si>
  <si>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</si>
  <si>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</si>
  <si>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</si>
  <si>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</si>
  <si>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</si>
  <si>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</si>
  <si>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</si>
  <si>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</si>
  <si>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</si>
  <si>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</si>
  <si>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</si>
  <si>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</si>
  <si>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</si>
  <si>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</si>
  <si>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</si>
  <si>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</si>
  <si>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</si>
  <si>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</si>
  <si>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</si>
  <si>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</si>
  <si>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</si>
  <si>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</si>
  <si>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</si>
  <si>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</si>
  <si>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</si>
  <si>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</si>
  <si>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</si>
  <si>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</si>
  <si>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</si>
  <si>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</si>
  <si>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</si>
  <si>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</si>
  <si>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</si>
  <si>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</si>
  <si>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</si>
  <si>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</si>
  <si>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</si>
  <si>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</si>
  <si>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</si>
  <si>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</si>
  <si>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</si>
  <si>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</si>
  <si>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</si>
  <si>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</si>
  <si>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</si>
  <si>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</si>
  <si>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</si>
  <si>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</si>
  <si>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</si>
  <si>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</si>
  <si>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</si>
  <si>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</si>
  <si>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</si>
  <si>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</si>
  <si>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</si>
  <si>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</si>
  <si>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</si>
  <si>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</si>
  <si>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</si>
  <si>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</si>
  <si>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</si>
  <si>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</si>
  <si>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</si>
  <si>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</si>
  <si>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</si>
  <si>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</si>
  <si>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</si>
  <si>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</si>
  <si>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</si>
  <si>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</si>
  <si>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</si>
  <si>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</si>
  <si>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</si>
  <si>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</si>
  <si>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</si>
  <si>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</si>
  <si>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</si>
  <si>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</si>
  <si>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</si>
  <si>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</si>
  <si>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</si>
  <si>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</si>
  <si>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</si>
  <si>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</si>
  <si>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</si>
  <si>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</si>
  <si>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</si>
  <si>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</si>
  <si>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</si>
  <si>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</si>
  <si>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</si>
  <si>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</si>
  <si>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</si>
  <si>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</si>
  <si>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</si>
  <si>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</si>
  <si>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</si>
  <si>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</si>
  <si>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</si>
  <si>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</si>
  <si>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</si>
  <si>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</si>
  <si>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</si>
  <si>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</si>
  <si>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</si>
  <si>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</si>
  <si>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</si>
  <si>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</si>
  <si>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</si>
  <si>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</si>
  <si>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</si>
  <si>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</si>
  <si>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</si>
  <si>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</si>
  <si>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</si>
  <si>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</si>
  <si>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</si>
  <si>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</si>
  <si>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</si>
  <si>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</si>
  <si>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</si>
  <si>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</si>
  <si>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</si>
  <si>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</si>
  <si>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</si>
  <si>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</si>
  <si>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</si>
  <si>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</si>
  <si>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</si>
  <si>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</si>
  <si>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</si>
  <si>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</si>
  <si>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</si>
  <si>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</si>
  <si>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</si>
  <si>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</si>
  <si>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</si>
  <si>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</si>
  <si>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</si>
  <si>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</si>
  <si>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</si>
  <si>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</si>
  <si>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</si>
  <si>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</si>
  <si>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</si>
  <si>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</si>
  <si>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</si>
  <si>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</si>
  <si>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</si>
  <si>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</si>
  <si>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</si>
  <si>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</si>
  <si>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</si>
  <si>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</si>
  <si>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</si>
  <si>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</si>
  <si>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</si>
  <si>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</si>
  <si>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</si>
  <si>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</si>
  <si>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</si>
  <si>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</si>
  <si>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</si>
  <si>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</si>
  <si>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</si>
  <si>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</si>
  <si>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</si>
  <si>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</si>
  <si>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</si>
  <si>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</si>
  <si>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</si>
  <si>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</si>
  <si>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</si>
  <si>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</si>
  <si>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</si>
  <si>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</si>
  <si>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</si>
  <si>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</si>
  <si>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</si>
  <si>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</si>
  <si>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</si>
  <si>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</si>
  <si>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</si>
  <si>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</si>
  <si>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</si>
  <si>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</si>
  <si>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</si>
  <si>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</si>
  <si>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</si>
  <si>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</si>
  <si>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</si>
  <si>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</si>
  <si>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</si>
  <si>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</si>
  <si>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</si>
  <si>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</si>
  <si>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</si>
  <si>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</si>
  <si>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</si>
  <si>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</si>
  <si>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</si>
  <si>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</si>
  <si>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</si>
  <si>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</si>
  <si>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</si>
  <si>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</si>
  <si>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</si>
  <si>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</si>
  <si>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</si>
  <si>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</si>
  <si>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</si>
  <si>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</si>
  <si>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</si>
  <si>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</si>
  <si>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</si>
  <si>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</si>
  <si>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</si>
  <si>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</si>
  <si>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</si>
  <si>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</si>
  <si>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</si>
  <si>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</si>
  <si>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</si>
  <si>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</si>
  <si>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</si>
  <si>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</si>
  <si>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</si>
  <si>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</si>
  <si>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</si>
  <si>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</si>
  <si>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</si>
  <si>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</si>
  <si>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</si>
  <si>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</si>
  <si>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</si>
  <si>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</si>
  <si>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</si>
  <si>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</si>
  <si>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</si>
  <si>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</si>
  <si>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</si>
  <si>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</si>
  <si>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</si>
  <si>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</si>
  <si>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</si>
  <si>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</si>
  <si>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</si>
  <si>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</si>
  <si>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</si>
  <si>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</si>
  <si>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</si>
  <si>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</si>
  <si>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</si>
  <si>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</si>
  <si>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</si>
  <si>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</si>
  <si>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</si>
  <si>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</si>
  <si>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</si>
  <si>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</si>
  <si>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</si>
  <si>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</si>
  <si>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</si>
  <si>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</si>
  <si>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</si>
  <si>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</si>
  <si>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</si>
  <si>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</si>
  <si>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</si>
  <si>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</si>
  <si>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</si>
  <si>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</si>
  <si>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</si>
  <si>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</si>
  <si>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</si>
  <si>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</si>
  <si>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</si>
  <si>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</si>
  <si>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</si>
  <si>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</si>
  <si>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</si>
  <si>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</si>
  <si>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</si>
  <si>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</si>
  <si>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</si>
  <si>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</si>
  <si>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</si>
  <si>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</si>
  <si>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</si>
  <si>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</si>
  <si>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</si>
  <si>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</si>
  <si>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</si>
  <si>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</si>
  <si>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</si>
  <si>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</si>
  <si>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</si>
  <si>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</si>
  <si>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</si>
  <si>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</si>
  <si>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</si>
  <si>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</si>
  <si>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</si>
  <si>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</si>
  <si>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</si>
  <si>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</si>
  <si>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</si>
  <si>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</si>
  <si>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</si>
  <si>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</si>
  <si>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</si>
  <si>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</si>
  <si>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</si>
  <si>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</si>
  <si>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</si>
  <si>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</si>
  <si>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</si>
  <si>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</si>
  <si>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</si>
  <si>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</si>
  <si>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</si>
  <si>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</si>
  <si>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</si>
  <si>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</si>
  <si>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</si>
  <si>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</si>
  <si>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</si>
  <si>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</si>
  <si>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</si>
  <si>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</si>
  <si>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</si>
  <si>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</si>
  <si>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</si>
  <si>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</si>
  <si>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</si>
  <si>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</si>
  <si>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</si>
  <si>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</si>
  <si>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</si>
  <si>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</si>
  <si>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</si>
  <si>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</si>
  <si>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</si>
  <si>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</si>
  <si>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</si>
  <si>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</si>
  <si>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</si>
  <si>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</si>
  <si>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</si>
  <si>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</si>
  <si>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</si>
  <si>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</si>
  <si>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</si>
  <si>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</si>
  <si>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</si>
  <si>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</si>
  <si>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</si>
  <si>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</si>
  <si>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</si>
  <si>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</si>
  <si>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</si>
  <si>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</si>
  <si>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</si>
  <si>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</si>
  <si>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</si>
  <si>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</si>
  <si>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</si>
  <si>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</si>
  <si>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</si>
  <si>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</si>
  <si>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</si>
  <si>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</si>
  <si>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</si>
  <si>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</si>
  <si>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</si>
  <si>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</si>
  <si>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</si>
  <si>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</si>
  <si>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</si>
  <si>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</si>
  <si>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</si>
  <si>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</si>
  <si>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</si>
  <si>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</si>
  <si>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</si>
  <si>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</si>
  <si>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</si>
  <si>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</si>
  <si>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</si>
  <si>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</si>
  <si>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</si>
  <si>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</si>
  <si>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</si>
  <si>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</si>
  <si>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</si>
  <si>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</si>
  <si>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</si>
  <si>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</si>
  <si>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</si>
  <si>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</si>
  <si>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</si>
  <si>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</si>
  <si>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</si>
  <si>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</si>
  <si>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</si>
  <si>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</si>
  <si>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</si>
  <si>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</si>
  <si>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</si>
  <si>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</si>
  <si>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</si>
  <si>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</si>
  <si>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</si>
  <si>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</si>
  <si>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</si>
  <si>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</si>
  <si>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</si>
  <si>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</si>
  <si>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</si>
  <si>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</si>
  <si>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</si>
  <si>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</si>
  <si>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</si>
  <si>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</si>
  <si>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</si>
  <si>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</si>
  <si>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</si>
  <si>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</si>
  <si>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</si>
  <si>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</si>
  <si>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</si>
  <si>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</si>
  <si>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</si>
  <si>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</si>
  <si>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</si>
  <si>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</si>
  <si>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</si>
  <si>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</si>
  <si>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</si>
  <si>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</si>
  <si>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</si>
  <si>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</si>
  <si>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</si>
  <si>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</si>
  <si>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</si>
  <si>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</si>
  <si>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</si>
  <si>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</si>
  <si>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</si>
  <si>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</si>
  <si>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</si>
  <si>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</si>
  <si>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</si>
  <si>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</si>
  <si>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</si>
  <si>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</si>
  <si>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</si>
  <si>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</si>
  <si>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</si>
  <si>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</si>
  <si>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</si>
  <si>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</si>
  <si>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</si>
  <si>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</si>
  <si>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</si>
  <si>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</si>
  <si>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</si>
  <si>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</si>
  <si>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</si>
  <si>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</si>
  <si>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</si>
  <si>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</si>
  <si>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</si>
  <si>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</si>
  <si>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</si>
  <si>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</si>
  <si>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</si>
  <si>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</si>
  <si>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</si>
  <si>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</si>
  <si>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</si>
  <si>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</si>
  <si>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</si>
  <si>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</si>
  <si>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</si>
  <si>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</si>
  <si>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</si>
  <si>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</si>
  <si>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</si>
  <si>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</si>
  <si>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</si>
  <si>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</si>
  <si>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</si>
  <si>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</si>
  <si>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</si>
  <si>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</si>
  <si>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</si>
  <si>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</si>
  <si>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</si>
  <si>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</si>
  <si>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</si>
  <si>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</si>
  <si>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</si>
  <si>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</si>
  <si>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</si>
  <si>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</si>
  <si>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</si>
  <si>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</si>
  <si>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</si>
  <si>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</si>
  <si>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</si>
  <si>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</si>
  <si>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</si>
  <si>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</si>
  <si>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</si>
  <si>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</si>
  <si>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</si>
  <si>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</si>
  <si>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</si>
  <si>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</si>
  <si>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</si>
  <si>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</si>
  <si>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</si>
  <si>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</si>
  <si>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</si>
  <si>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</si>
  <si>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</si>
  <si>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</si>
  <si>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</si>
  <si>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</si>
  <si>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</si>
  <si>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</si>
  <si>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</si>
  <si>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</si>
  <si>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</si>
  <si>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</si>
  <si>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</si>
  <si>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</si>
  <si>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</si>
  <si>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</si>
  <si>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</si>
  <si>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</si>
  <si>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</si>
  <si>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</si>
  <si>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</si>
  <si>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</si>
  <si>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</si>
  <si>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</si>
  <si>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</si>
  <si>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</si>
  <si>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</si>
  <si>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</si>
  <si>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</si>
  <si>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</si>
  <si>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</si>
  <si>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</si>
  <si>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</si>
  <si>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</si>
  <si>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</si>
  <si>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</si>
  <si>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</si>
  <si>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</si>
  <si>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</si>
  <si>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</si>
  <si>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</si>
  <si>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</si>
  <si>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</si>
  <si>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</si>
  <si>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</si>
  <si>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</si>
  <si>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</si>
  <si>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</si>
  <si>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</si>
  <si>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</si>
  <si>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</si>
  <si>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</si>
  <si>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</si>
  <si>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</si>
  <si>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</si>
  <si>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</si>
  <si>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</si>
  <si>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</si>
  <si>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</si>
  <si>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</si>
  <si>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</si>
  <si>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</si>
  <si>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</si>
  <si>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</si>
  <si>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</si>
  <si>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</si>
  <si>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</si>
  <si>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</si>
  <si>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</si>
  <si>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</si>
  <si>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</si>
  <si>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</si>
  <si>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</si>
  <si>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</si>
  <si>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</si>
  <si>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</si>
  <si>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</si>
  <si>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</si>
  <si>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</si>
  <si>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</si>
  <si>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</si>
  <si>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</si>
  <si>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</si>
  <si>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</si>
  <si>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</si>
  <si>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</si>
  <si>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</si>
  <si>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</si>
  <si>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</si>
  <si>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</si>
  <si>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</si>
  <si>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</si>
  <si>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</si>
  <si>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</si>
  <si>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</si>
  <si>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</si>
  <si>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</si>
  <si>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</si>
  <si>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</si>
  <si>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</si>
  <si>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</si>
  <si>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</si>
  <si>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</si>
  <si>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</si>
  <si>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</si>
  <si>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</si>
  <si>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</si>
  <si>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</si>
  <si>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</si>
  <si>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</si>
  <si>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</si>
  <si>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</si>
  <si>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</si>
  <si>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</si>
  <si>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</si>
  <si>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</si>
  <si>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</si>
  <si>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</si>
  <si>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</si>
  <si>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</si>
  <si>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</si>
  <si>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</si>
  <si>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</si>
  <si>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</si>
  <si>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</si>
  <si>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</si>
  <si>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</si>
  <si>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</si>
  <si>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</si>
  <si>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</si>
  <si>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</si>
  <si>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</si>
  <si>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</si>
  <si>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</si>
  <si>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</si>
  <si>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</si>
  <si>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</si>
  <si>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</si>
  <si>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</si>
  <si>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</si>
  <si>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</si>
  <si>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</si>
  <si>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</si>
  <si>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</si>
  <si>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</si>
  <si>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</si>
  <si>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</si>
  <si>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</si>
  <si>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</si>
  <si>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</si>
  <si>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</si>
  <si>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</si>
  <si>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</si>
  <si>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</si>
  <si>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</si>
  <si>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</si>
  <si>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</si>
  <si>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</si>
  <si>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</si>
  <si>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</si>
  <si>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</si>
  <si>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</si>
  <si>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</si>
  <si>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</si>
  <si>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</si>
  <si>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</si>
  <si>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</si>
  <si>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</si>
  <si>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</si>
  <si>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</si>
  <si>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</si>
  <si>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</si>
  <si>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</si>
  <si>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</si>
  <si>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</si>
  <si>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</si>
  <si>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</si>
  <si>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</si>
  <si>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</si>
  <si>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</si>
  <si>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</si>
  <si>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</si>
  <si>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</si>
  <si>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</si>
  <si>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</si>
  <si>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</si>
  <si>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</si>
  <si>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</si>
  <si>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</si>
  <si>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</si>
  <si>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</si>
  <si>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</si>
  <si>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</si>
  <si>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</si>
  <si>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</si>
  <si>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</si>
  <si>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</si>
  <si>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</si>
  <si>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</si>
  <si>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</si>
  <si>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</si>
  <si>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</si>
  <si>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</si>
  <si>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</si>
  <si>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</si>
  <si>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</si>
  <si>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</si>
  <si>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</si>
  <si>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</si>
  <si>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</si>
  <si>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</si>
  <si>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</si>
  <si>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</si>
  <si>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</si>
  <si>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</si>
  <si>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</si>
  <si>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</si>
  <si>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</si>
  <si>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</si>
  <si>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</si>
  <si>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</si>
  <si>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</si>
  <si>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</si>
  <si>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</si>
  <si>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</si>
  <si>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</si>
  <si>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</si>
  <si>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</si>
  <si>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</si>
  <si>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</si>
  <si>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</si>
  <si>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</si>
  <si>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</si>
  <si>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</si>
  <si>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</si>
  <si>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</si>
  <si>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</si>
  <si>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</si>
  <si>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</si>
  <si>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</si>
  <si>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</si>
  <si>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</si>
  <si>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</si>
  <si>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</si>
  <si>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</si>
  <si>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</si>
  <si>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</si>
  <si>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</si>
  <si>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</si>
  <si>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</si>
  <si>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</si>
  <si>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</si>
  <si>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</si>
  <si>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</si>
  <si>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</si>
  <si>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</si>
  <si>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</si>
  <si>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</si>
  <si>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</si>
  <si>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</si>
  <si>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</si>
  <si>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</si>
  <si>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</si>
  <si>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</si>
  <si>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</si>
  <si>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</si>
  <si>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</si>
  <si>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</si>
  <si>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</si>
  <si>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</si>
  <si>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</si>
  <si>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</si>
  <si>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</si>
  <si>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</si>
  <si>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</si>
  <si>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</si>
  <si>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</si>
  <si>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</si>
  <si>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</si>
  <si>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</si>
  <si>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</si>
  <si>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</si>
  <si>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</si>
  <si>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</si>
  <si>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</si>
  <si>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</si>
  <si>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</si>
  <si>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</si>
  <si>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</si>
  <si>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</si>
  <si>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</si>
  <si>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</si>
  <si>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</si>
  <si>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</si>
  <si>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</si>
  <si>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</si>
  <si>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</si>
  <si>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</si>
  <si>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</si>
  <si>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</si>
  <si>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</si>
  <si>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</si>
  <si>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</si>
  <si>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</si>
  <si>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</si>
  <si>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</si>
  <si>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</si>
  <si>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</si>
  <si>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</si>
  <si>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</si>
  <si>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</si>
  <si>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</si>
  <si>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</si>
  <si>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</si>
  <si>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</si>
  <si>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</si>
  <si>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</si>
  <si>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</si>
  <si>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</si>
  <si>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</si>
  <si>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</si>
  <si>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</si>
  <si>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</si>
  <si>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</si>
  <si>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</si>
  <si>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</si>
  <si>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</si>
  <si>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</si>
  <si>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</si>
  <si>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</si>
  <si>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</si>
  <si>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</si>
  <si>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</si>
  <si>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</si>
  <si>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</si>
  <si>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</si>
  <si>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</si>
  <si>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</si>
  <si>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</si>
  <si>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</si>
  <si>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</si>
  <si>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</si>
  <si>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</si>
  <si>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</si>
  <si>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</si>
  <si>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</si>
  <si>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</si>
  <si>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</si>
  <si>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</si>
  <si>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</si>
  <si>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</si>
  <si>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</si>
  <si>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</si>
  <si>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</si>
  <si>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</si>
  <si>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</si>
  <si>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</si>
  <si>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</si>
  <si>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</si>
  <si>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</si>
  <si>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</si>
  <si>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</si>
  <si>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</si>
  <si>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</si>
  <si>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</si>
  <si>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</si>
  <si>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</si>
  <si>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</si>
  <si>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</si>
  <si>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</si>
  <si>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</si>
  <si>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</si>
  <si>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</si>
  <si>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</si>
  <si>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</si>
  <si>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</si>
  <si>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</si>
  <si>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</si>
  <si>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</si>
  <si>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</si>
  <si>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</si>
  <si>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</si>
  <si>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</si>
  <si>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</si>
  <si>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</si>
  <si>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</si>
  <si>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</si>
  <si>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</si>
  <si>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</si>
  <si>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</si>
  <si>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</si>
  <si>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</si>
  <si>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</si>
  <si>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</si>
  <si>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</si>
  <si>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</si>
  <si>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</si>
  <si>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</si>
  <si>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</si>
  <si>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</si>
  <si>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</si>
  <si>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</si>
  <si>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</si>
  <si>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</si>
  <si>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</si>
  <si>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</si>
  <si>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</si>
  <si>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</si>
  <si>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</si>
  <si>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</si>
  <si>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</si>
  <si>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</si>
  <si>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</si>
  <si>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</si>
  <si>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</si>
  <si>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</si>
  <si>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</si>
  <si>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</si>
  <si>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</si>
  <si>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</si>
  <si>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</si>
  <si>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</si>
  <si>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</si>
  <si>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</si>
  <si>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</si>
  <si>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</si>
  <si>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</si>
  <si>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</si>
  <si>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</si>
  <si>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</si>
  <si>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</si>
  <si>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</si>
  <si>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</si>
  <si>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</si>
  <si>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</si>
  <si>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</si>
  <si>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</si>
  <si>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</si>
  <si>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</si>
  <si>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</si>
  <si>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</si>
  <si>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</si>
  <si>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</si>
  <si>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</si>
  <si>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</si>
  <si>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</si>
  <si>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</si>
  <si>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</si>
  <si>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</si>
  <si>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</si>
  <si>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</si>
  <si>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</si>
  <si>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</si>
  <si>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</si>
  <si>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</si>
  <si>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</si>
  <si>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</si>
  <si>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</si>
  <si>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</si>
  <si>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</si>
  <si>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</si>
  <si>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</si>
  <si>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</si>
  <si>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</si>
  <si>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</si>
  <si>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</si>
  <si>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</si>
  <si>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</si>
  <si>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</si>
  <si>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</si>
  <si>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</si>
  <si>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</si>
  <si>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</si>
  <si>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</si>
  <si>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</si>
  <si>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</si>
  <si>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</si>
  <si>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</si>
  <si>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</si>
  <si>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</si>
  <si>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</si>
  <si>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</si>
  <si>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</si>
  <si>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</si>
  <si>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</si>
  <si>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</si>
  <si>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</si>
  <si>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</si>
  <si>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</si>
  <si>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</si>
  <si>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</si>
  <si>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</si>
  <si>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</si>
  <si>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</si>
  <si>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</si>
  <si>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</si>
  <si>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</si>
  <si>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</si>
  <si>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</si>
  <si>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</si>
  <si>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</si>
  <si>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</si>
  <si>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</si>
  <si>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</si>
  <si>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</si>
  <si>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</si>
  <si>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</si>
  <si>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</si>
  <si>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</si>
  <si>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</si>
  <si>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</si>
  <si>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</si>
  <si>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</si>
  <si>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</si>
  <si>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</si>
  <si>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</si>
  <si>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</si>
  <si>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</si>
  <si>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</si>
  <si>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</si>
  <si>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</si>
  <si>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</si>
  <si>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</si>
  <si>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</si>
  <si>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</si>
  <si>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</si>
  <si>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</si>
  <si>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</si>
  <si>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</si>
  <si>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</si>
  <si>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</si>
  <si>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</si>
  <si>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</si>
  <si>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</si>
  <si>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</si>
  <si>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</si>
  <si>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</si>
  <si>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</si>
  <si>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</si>
  <si>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</si>
  <si>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</si>
  <si>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</si>
  <si>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</si>
  <si>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</si>
  <si>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</si>
  <si>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</si>
  <si>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</si>
  <si>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</si>
  <si>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</si>
  <si>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</si>
  <si>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</si>
  <si>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</si>
  <si>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</si>
  <si>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</si>
  <si>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</si>
  <si>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</si>
  <si>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</si>
  <si>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</si>
  <si>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</si>
  <si>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</si>
  <si>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</si>
  <si>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</si>
  <si>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</si>
  <si>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</si>
  <si>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</si>
  <si>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</si>
  <si>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</si>
  <si>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</si>
  <si>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</si>
  <si>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</si>
  <si>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</si>
  <si>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</si>
  <si>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</si>
  <si>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</si>
  <si>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</si>
  <si>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</si>
  <si>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</si>
  <si>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</si>
  <si>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</si>
  <si>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</si>
  <si>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</si>
  <si>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</si>
  <si>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</si>
  <si>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</si>
  <si>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</si>
  <si>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</si>
  <si>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</si>
  <si>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</si>
  <si>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</si>
  <si>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</si>
  <si>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</si>
  <si>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</si>
  <si>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</si>
  <si>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</si>
  <si>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</si>
  <si>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</si>
  <si>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</si>
  <si>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</si>
  <si>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</si>
  <si>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</si>
  <si>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</si>
  <si>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</si>
  <si>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</si>
  <si>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</si>
  <si>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</si>
  <si>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</si>
  <si>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</si>
  <si>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</si>
  <si>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</si>
  <si>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</si>
  <si>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</si>
  <si>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</si>
  <si>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</si>
  <si>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</si>
  <si>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</si>
  <si>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</si>
  <si>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</si>
  <si>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</si>
  <si>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</si>
  <si>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</si>
  <si>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</si>
  <si>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</si>
  <si>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</si>
  <si>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</si>
  <si>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</si>
  <si>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</si>
  <si>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</si>
  <si>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</si>
  <si>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</si>
  <si>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</si>
  <si>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</si>
  <si>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</si>
  <si>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</si>
  <si>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</si>
  <si>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</si>
  <si>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</si>
  <si>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</si>
  <si>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</si>
  <si>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</si>
  <si>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</si>
  <si>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</si>
  <si>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</si>
  <si>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</si>
  <si>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</si>
  <si>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</si>
  <si>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</si>
  <si>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</si>
  <si>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</si>
  <si>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</si>
  <si>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</si>
  <si>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</si>
  <si>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</si>
  <si>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</si>
  <si>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</si>
  <si>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</si>
  <si>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</si>
  <si>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</si>
  <si>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</si>
  <si>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</si>
  <si>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</si>
  <si>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</si>
  <si>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</si>
  <si>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</si>
  <si>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</si>
  <si>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</si>
  <si>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</si>
  <si>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</si>
  <si>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</si>
  <si>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</si>
  <si>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</si>
  <si>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</si>
  <si>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</si>
  <si>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</si>
  <si>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</si>
  <si>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</si>
  <si>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</si>
  <si>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</si>
  <si>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</si>
  <si>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</si>
  <si>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</si>
  <si>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</si>
  <si>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</si>
  <si>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</si>
  <si>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</si>
  <si>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</si>
  <si>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</si>
  <si>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</si>
  <si>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</si>
  <si>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</si>
  <si>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</si>
  <si>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</si>
  <si>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</si>
  <si>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</si>
  <si>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</si>
  <si>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</si>
  <si>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</si>
  <si>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</si>
  <si>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</si>
  <si>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</si>
  <si>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</si>
  <si>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</si>
  <si>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</si>
  <si>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</si>
  <si>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</si>
  <si>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</si>
  <si>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</si>
  <si>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</si>
  <si>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</si>
  <si>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</si>
  <si>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</si>
  <si>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</si>
  <si>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</si>
  <si>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</si>
  <si>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</si>
  <si>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</si>
  <si>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</si>
  <si>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</si>
  <si>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</si>
  <si>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</si>
  <si>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</si>
  <si>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</si>
  <si>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</si>
  <si>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</si>
  <si>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</si>
  <si>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</si>
  <si>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</si>
  <si>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</si>
  <si>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</si>
  <si>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</si>
  <si>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</si>
  <si>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</si>
  <si>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</si>
  <si>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</si>
  <si>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</si>
  <si>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</si>
  <si>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</si>
  <si>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</si>
  <si>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</si>
  <si>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</si>
  <si>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</si>
  <si>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</si>
  <si>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</si>
  <si>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</si>
  <si>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</si>
  <si>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</si>
  <si>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</si>
  <si>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</si>
  <si>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</si>
  <si>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</si>
  <si>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</si>
  <si>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</si>
  <si>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</si>
  <si>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</si>
  <si>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</si>
  <si>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</si>
  <si>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</si>
  <si>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</si>
  <si>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</si>
  <si>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</si>
  <si>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</si>
  <si>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</si>
  <si>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</si>
  <si>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</si>
  <si>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</si>
  <si>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</si>
  <si>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</si>
  <si>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</si>
  <si>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</si>
  <si>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</si>
  <si>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</si>
  <si>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</si>
  <si>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</si>
  <si>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</si>
  <si>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</si>
  <si>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</si>
  <si>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</si>
  <si>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</si>
  <si>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</si>
  <si>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</si>
  <si>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</si>
  <si>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</si>
  <si>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</si>
  <si>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</si>
  <si>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</si>
  <si>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</si>
  <si>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</si>
  <si>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</si>
  <si>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</si>
  <si>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</si>
  <si>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</si>
  <si>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</si>
  <si>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</si>
  <si>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</si>
  <si>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</si>
  <si>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</si>
  <si>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</si>
  <si>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</si>
  <si>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</si>
  <si>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</si>
  <si>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</si>
  <si>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</si>
  <si>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</si>
  <si>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</si>
  <si>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</si>
  <si>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</si>
  <si>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</si>
  <si>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</si>
  <si>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</si>
  <si>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</si>
  <si>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</si>
  <si>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</si>
  <si>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</si>
  <si>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</si>
  <si>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</si>
  <si>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</si>
  <si>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</si>
  <si>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</si>
  <si>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</si>
  <si>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</si>
  <si>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</si>
  <si>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</si>
  <si>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</si>
  <si>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</si>
  <si>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</si>
  <si>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</si>
  <si>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</si>
  <si>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</si>
  <si>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</si>
  <si>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</si>
  <si>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</si>
  <si>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</si>
  <si>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</si>
  <si>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</si>
  <si>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</si>
  <si>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</si>
  <si>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</si>
  <si>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</si>
  <si>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</si>
  <si>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</si>
  <si>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</si>
  <si>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</si>
  <si>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</si>
  <si>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</si>
  <si>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</si>
  <si>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</si>
  <si>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</si>
  <si>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</si>
  <si>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</si>
  <si>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</si>
  <si>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</si>
  <si>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</si>
  <si>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</si>
  <si>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</si>
  <si>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</si>
  <si>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</si>
  <si>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</si>
  <si>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</si>
  <si>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</si>
  <si>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</si>
  <si>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</si>
  <si>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</si>
  <si>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</si>
  <si>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</si>
  <si>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</si>
  <si>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</si>
  <si>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</si>
  <si>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</si>
  <si>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</si>
  <si>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</si>
  <si>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</si>
  <si>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</si>
  <si>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</si>
  <si>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</si>
  <si>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</si>
  <si>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</si>
  <si>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</si>
  <si>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</si>
  <si>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</si>
  <si>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</si>
  <si>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</si>
  <si>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</si>
  <si>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</si>
  <si>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</si>
  <si>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</si>
  <si>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</si>
  <si>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</si>
  <si>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</si>
  <si>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</si>
  <si>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</si>
  <si>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</si>
  <si>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</si>
  <si>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</si>
  <si>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</si>
  <si>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</si>
  <si>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</si>
  <si>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</si>
  <si>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</si>
  <si>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</si>
  <si>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</si>
  <si>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</si>
  <si>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</si>
  <si>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</si>
  <si>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</si>
  <si>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</si>
  <si>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</si>
  <si>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</si>
  <si>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</si>
  <si>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</si>
  <si>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</si>
  <si>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</si>
  <si>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</si>
  <si>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</si>
  <si>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</si>
  <si>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</si>
  <si>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</si>
  <si>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</si>
  <si>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</si>
  <si>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</si>
  <si>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</si>
  <si>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</si>
  <si>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</si>
  <si>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</si>
  <si>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</si>
  <si>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</si>
  <si>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</si>
  <si>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</si>
  <si>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</si>
  <si>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</si>
  <si>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</si>
  <si>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</si>
  <si>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</si>
  <si>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</si>
  <si>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</si>
  <si>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</si>
  <si>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</si>
  <si>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</si>
  <si>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</si>
  <si>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</si>
  <si>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</si>
  <si>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</si>
  <si>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</si>
  <si>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</si>
  <si>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</si>
  <si>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</si>
  <si>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</si>
  <si>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</si>
  <si>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</si>
  <si>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</si>
  <si>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</si>
  <si>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</si>
  <si>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</si>
  <si>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</si>
  <si>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</si>
  <si>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</si>
  <si>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</si>
  <si>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</si>
  <si>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</si>
  <si>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</si>
  <si>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</si>
  <si>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</si>
  <si>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</si>
  <si>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</si>
  <si>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</si>
  <si>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</si>
  <si>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</si>
  <si>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</si>
  <si>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</si>
  <si>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</si>
  <si>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</si>
  <si>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</si>
  <si>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</si>
  <si>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</si>
  <si>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</si>
  <si>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</si>
  <si>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</si>
  <si>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</si>
  <si>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</si>
  <si>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</si>
  <si>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</si>
  <si>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</si>
  <si>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</si>
  <si>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</si>
  <si>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</si>
  <si>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</si>
  <si>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</si>
  <si>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</si>
  <si>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</si>
  <si>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</si>
  <si>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</si>
  <si>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</si>
  <si>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</si>
  <si>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</si>
  <si>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</si>
  <si>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</si>
  <si>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</si>
  <si>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</si>
  <si>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</si>
  <si>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</si>
  <si>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</si>
  <si>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</si>
  <si>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</si>
  <si>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</si>
  <si>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</si>
  <si>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</si>
  <si>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</si>
  <si>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</si>
  <si>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</si>
  <si>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</si>
  <si>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</si>
  <si>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</si>
  <si>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</si>
  <si>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</si>
  <si>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</si>
  <si>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</si>
  <si>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</si>
  <si>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</si>
  <si>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</si>
  <si>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</si>
  <si>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</si>
  <si>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</si>
  <si>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</si>
  <si>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</si>
  <si>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</si>
  <si>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</si>
  <si>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</si>
  <si>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</si>
  <si>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</si>
  <si>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</si>
  <si>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</si>
  <si>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</si>
  <si>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</si>
  <si>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</si>
  <si>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</si>
  <si>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</si>
  <si>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</si>
  <si>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</si>
  <si>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</si>
  <si>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</si>
  <si>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</si>
  <si>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</si>
  <si>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</si>
  <si>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</si>
  <si>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</si>
  <si>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</si>
  <si>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</si>
  <si>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</si>
  <si>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</si>
  <si>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</si>
  <si>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</si>
  <si>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</si>
  <si>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</si>
  <si>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</si>
  <si>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</si>
  <si>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</si>
  <si>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</si>
  <si>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</si>
  <si>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</si>
  <si>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</si>
  <si>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</si>
  <si>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</si>
  <si>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</si>
  <si>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</si>
  <si>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</si>
  <si>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</si>
  <si>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</si>
  <si>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</si>
  <si>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</si>
  <si>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</si>
  <si>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</si>
  <si>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</si>
  <si>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</si>
  <si>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</si>
  <si>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</si>
  <si>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</si>
  <si>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</si>
  <si>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</si>
  <si>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</si>
  <si>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</si>
  <si>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</si>
  <si>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</si>
  <si>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</si>
  <si>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</si>
  <si>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</si>
  <si>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</si>
  <si>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</si>
  <si>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</si>
  <si>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</si>
  <si>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</si>
  <si>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</si>
  <si>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</si>
  <si>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</si>
  <si>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</si>
  <si>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</si>
  <si>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</si>
  <si>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</si>
  <si>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</si>
  <si>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</si>
  <si>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</si>
  <si>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</si>
  <si>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</si>
  <si>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</si>
  <si>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</si>
  <si>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</si>
  <si>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</si>
  <si>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</si>
  <si>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</si>
  <si>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</si>
  <si>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</si>
  <si>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</si>
  <si>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</si>
  <si>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</si>
  <si>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</si>
  <si>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</si>
  <si>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</si>
  <si>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</si>
  <si>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</si>
  <si>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</si>
  <si>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</si>
  <si>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</si>
  <si>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</si>
  <si>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</si>
  <si>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</si>
  <si>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</si>
  <si>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</si>
  <si>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</si>
  <si>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</si>
  <si>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</si>
  <si>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</si>
  <si>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</si>
  <si>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</si>
  <si>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</si>
  <si>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</si>
  <si>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</si>
  <si>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</si>
  <si>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</si>
  <si>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</si>
  <si>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</si>
  <si>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</si>
  <si>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</si>
  <si>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</si>
  <si>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</si>
  <si>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</si>
  <si>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</si>
  <si>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</si>
  <si>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</si>
  <si>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</si>
  <si>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</si>
  <si>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</si>
  <si>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</si>
  <si>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</si>
  <si>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</si>
  <si>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</si>
  <si>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</si>
  <si>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</si>
  <si>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</si>
  <si>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</si>
  <si>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</si>
  <si>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</si>
  <si>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</si>
  <si>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</si>
  <si>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</si>
  <si>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</si>
  <si>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</si>
  <si>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</si>
  <si>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</si>
  <si>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</si>
  <si>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</si>
  <si>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</si>
  <si>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</si>
  <si>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</si>
  <si>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</si>
  <si>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</si>
  <si>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</si>
  <si>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</si>
  <si>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</si>
  <si>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</si>
  <si>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</si>
  <si>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</si>
  <si>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</si>
  <si>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</si>
  <si>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</si>
  <si>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</si>
  <si>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</si>
  <si>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</si>
  <si>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</si>
  <si>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</si>
  <si>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</si>
  <si>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</si>
  <si>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</si>
  <si>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</si>
  <si>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</si>
  <si>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</si>
  <si>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</si>
  <si>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</si>
  <si>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</si>
  <si>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</si>
  <si>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</si>
  <si>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</si>
  <si>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</si>
  <si>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</si>
  <si>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</si>
  <si>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</si>
  <si>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</si>
  <si>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</si>
  <si>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</si>
  <si>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</si>
  <si>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</si>
  <si>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</si>
  <si>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</si>
  <si>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</si>
  <si>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</si>
  <si>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</si>
  <si>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</si>
  <si>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</si>
  <si>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</si>
  <si>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</si>
  <si>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</si>
  <si>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</si>
  <si>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</si>
  <si>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</si>
  <si>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</si>
  <si>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</si>
  <si>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</si>
  <si>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</si>
  <si>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</si>
  <si>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</si>
  <si>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</si>
  <si>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</si>
  <si>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</si>
  <si>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</si>
  <si>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</si>
  <si>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</si>
  <si>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</si>
  <si>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</si>
  <si>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</si>
  <si>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</si>
  <si>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</si>
  <si>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</si>
  <si>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</si>
  <si>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</si>
  <si>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</si>
  <si>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</si>
  <si>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</si>
  <si>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</si>
  <si>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</si>
  <si>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</si>
  <si>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</si>
  <si>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</si>
  <si>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</si>
  <si>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</si>
  <si>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</si>
  <si>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</si>
  <si>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</si>
  <si>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</si>
  <si>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</si>
  <si>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</si>
  <si>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</si>
  <si>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</si>
  <si>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</si>
  <si>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</si>
  <si>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</si>
  <si>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</si>
  <si>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</si>
  <si>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</si>
  <si>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</si>
  <si>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</si>
  <si>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</si>
  <si>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</si>
  <si>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</si>
  <si>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</si>
  <si>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</si>
  <si>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</si>
  <si>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</si>
  <si>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</si>
  <si>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</si>
  <si>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</si>
  <si>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</si>
  <si>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</si>
  <si>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</si>
  <si>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</si>
  <si>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</si>
  <si>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</si>
  <si>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</si>
  <si>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</si>
  <si>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</si>
  <si>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</si>
  <si>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</si>
  <si>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</si>
  <si>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</si>
  <si>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</si>
  <si>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</si>
  <si>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</si>
  <si>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</si>
  <si>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</si>
  <si>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</si>
  <si>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</si>
  <si>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</si>
  <si>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</si>
  <si>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</si>
  <si>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</si>
  <si>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</si>
  <si>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</si>
  <si>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</si>
  <si>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</si>
  <si>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</si>
  <si>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</si>
  <si>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</si>
  <si>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</si>
  <si>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</si>
  <si>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</si>
  <si>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</si>
  <si>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</si>
  <si>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</si>
  <si>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</si>
  <si>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</si>
  <si>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</si>
  <si>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</si>
  <si>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</si>
  <si>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</si>
  <si>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</si>
  <si>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</si>
  <si>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</si>
  <si>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</si>
  <si>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</si>
  <si>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</si>
  <si>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</si>
  <si>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</si>
  <si>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</si>
  <si>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</si>
  <si>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</si>
  <si>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</si>
  <si>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</si>
  <si>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</si>
  <si>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</si>
  <si>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</si>
  <si>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</si>
  <si>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</si>
  <si>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</si>
  <si>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</si>
  <si>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</si>
  <si>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</si>
  <si>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</si>
  <si>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</si>
  <si>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</si>
  <si>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</si>
  <si>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</si>
  <si>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</si>
  <si>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</si>
  <si>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</si>
  <si>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</si>
  <si>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</si>
  <si>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</si>
  <si>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</si>
  <si>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</si>
  <si>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</si>
  <si>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</si>
  <si>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</si>
  <si>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</si>
  <si>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</si>
  <si>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</si>
  <si>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</si>
  <si>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</si>
  <si>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</si>
  <si>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</si>
  <si>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</si>
  <si>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</si>
  <si>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</si>
  <si>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</si>
  <si>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</si>
  <si>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</si>
  <si>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</si>
  <si>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</si>
  <si>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</si>
  <si>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</si>
  <si>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</si>
  <si>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</si>
  <si>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</si>
  <si>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</si>
  <si>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</si>
  <si>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</si>
  <si>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</si>
  <si>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</si>
  <si>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</si>
  <si>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</si>
  <si>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</si>
  <si>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</si>
  <si>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</si>
  <si>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</si>
  <si>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</si>
  <si>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</si>
  <si>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</si>
  <si>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</si>
  <si>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</si>
  <si>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</si>
  <si>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</si>
  <si>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</si>
  <si>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</si>
  <si>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</si>
  <si>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</si>
  <si>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</si>
  <si>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</si>
  <si>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</si>
  <si>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</si>
  <si>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</si>
  <si>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</si>
  <si>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</si>
  <si>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</si>
  <si>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</si>
  <si>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</si>
  <si>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</si>
  <si>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</si>
  <si>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</si>
  <si>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</si>
  <si>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</si>
  <si>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</si>
  <si>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</si>
  <si>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</si>
  <si>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</si>
  <si>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</si>
  <si>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</si>
  <si>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</si>
  <si>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</si>
  <si>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</si>
  <si>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</si>
  <si>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</si>
  <si>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</si>
  <si>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</si>
  <si>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</si>
  <si>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</si>
  <si>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</si>
  <si>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</si>
  <si>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</si>
  <si>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</si>
  <si>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</si>
  <si>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</si>
  <si>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</si>
  <si>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</si>
  <si>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</si>
  <si>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</si>
  <si>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</si>
  <si>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</si>
  <si>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</si>
  <si>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</si>
  <si>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</si>
  <si>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</si>
  <si>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</si>
  <si>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</si>
  <si>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</si>
  <si>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</si>
  <si>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</si>
  <si>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</si>
  <si>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</si>
  <si>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</si>
  <si>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</si>
  <si>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</si>
  <si>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</si>
  <si>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</si>
  <si>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</si>
  <si>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</si>
  <si>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</si>
  <si>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</si>
  <si>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</si>
  <si>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</si>
  <si>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</si>
  <si>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</si>
  <si>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</si>
  <si>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</si>
  <si>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</si>
  <si>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</si>
  <si>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</si>
  <si>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</si>
  <si>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</si>
  <si>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</si>
  <si>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</si>
  <si>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</si>
  <si>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</si>
  <si>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</si>
  <si>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</si>
  <si>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</si>
  <si>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</si>
  <si>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</si>
  <si>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</si>
  <si>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</si>
  <si>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</si>
  <si>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</si>
  <si>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</si>
  <si>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</si>
  <si>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</si>
  <si>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</si>
  <si>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</si>
  <si>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</si>
  <si>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</si>
  <si>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</si>
  <si>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</si>
  <si>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</si>
  <si>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</si>
  <si>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</si>
  <si>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</si>
  <si>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</si>
  <si>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</si>
  <si>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</si>
  <si>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</si>
  <si>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</si>
  <si>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</si>
  <si>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</si>
  <si>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</si>
  <si>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</si>
  <si>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</si>
  <si>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</si>
  <si>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</si>
  <si>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</si>
  <si>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</si>
  <si>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</si>
  <si>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</si>
  <si>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</si>
  <si>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</si>
  <si>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</si>
  <si>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</si>
  <si>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</si>
  <si>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</si>
  <si>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</si>
  <si>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</si>
  <si>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</si>
  <si>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</si>
  <si>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</si>
  <si>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</si>
  <si>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</si>
  <si>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</si>
  <si>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</si>
  <si>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</si>
  <si>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</si>
  <si>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</si>
  <si>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</si>
  <si>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</si>
  <si>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</si>
  <si>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</si>
  <si>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</si>
  <si>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</si>
  <si>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</si>
  <si>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</si>
  <si>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</si>
  <si>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</si>
  <si>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</si>
  <si>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</si>
  <si>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</si>
  <si>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</si>
  <si>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</si>
  <si>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</si>
  <si>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</si>
  <si>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</si>
  <si>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</si>
  <si>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</si>
  <si>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</si>
  <si>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</si>
  <si>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</si>
  <si>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</si>
  <si>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</si>
  <si>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</si>
  <si>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</si>
  <si>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</si>
  <si>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</si>
  <si>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</si>
  <si>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</si>
  <si>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</si>
  <si>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</si>
  <si>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</si>
  <si>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</si>
  <si>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</si>
  <si>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</si>
  <si>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</si>
  <si>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</si>
  <si>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</si>
  <si>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</si>
  <si>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</si>
  <si>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</si>
  <si>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</si>
  <si>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</si>
  <si>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</si>
  <si>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</si>
  <si>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</si>
  <si>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</si>
  <si>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</si>
  <si>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</si>
  <si>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</si>
  <si>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</si>
  <si>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</si>
  <si>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</si>
  <si>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</si>
  <si>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</si>
  <si>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</si>
  <si>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</si>
  <si>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</si>
  <si>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</si>
  <si>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</si>
  <si>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</si>
  <si>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</si>
  <si>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</si>
  <si>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</si>
  <si>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</si>
  <si>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</si>
  <si>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</si>
  <si>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</si>
  <si>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</si>
  <si>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</si>
  <si>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</si>
  <si>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</si>
  <si>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</si>
  <si>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</si>
  <si>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</si>
  <si>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</si>
  <si>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</si>
  <si>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</si>
  <si>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</si>
  <si>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</si>
  <si>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</si>
  <si>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</si>
  <si>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</si>
  <si>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</si>
  <si>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</si>
  <si>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</si>
  <si>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</si>
  <si>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</si>
  <si>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</si>
  <si>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</si>
  <si>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</si>
  <si>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</si>
  <si>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</si>
  <si>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</si>
  <si>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</si>
  <si>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</si>
  <si>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</si>
  <si>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</si>
  <si>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</si>
  <si>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</si>
  <si>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</si>
  <si>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</si>
  <si>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</si>
  <si>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</si>
  <si>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</si>
  <si>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</si>
  <si>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</si>
  <si>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</si>
  <si>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</si>
  <si>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</si>
  <si>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</si>
  <si>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</si>
  <si>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</si>
  <si>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</si>
  <si>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</si>
  <si>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</si>
  <si>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</si>
  <si>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</si>
  <si>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</si>
  <si>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</si>
  <si>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</si>
  <si>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</si>
  <si>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</si>
  <si>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</si>
  <si>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</si>
  <si>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</si>
  <si>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</si>
  <si>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</si>
  <si>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</si>
  <si>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</si>
  <si>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</si>
  <si>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</si>
  <si>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</si>
  <si>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</si>
  <si>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</si>
  <si>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</si>
  <si>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</si>
  <si>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</si>
  <si>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</si>
  <si>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</si>
  <si>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</si>
  <si>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</si>
  <si>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</si>
  <si>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</si>
  <si>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</si>
  <si>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</si>
  <si>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</si>
  <si>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</si>
  <si>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</si>
  <si>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</si>
  <si>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</si>
  <si>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</si>
  <si>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</si>
  <si>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</si>
  <si>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</si>
  <si>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</si>
  <si>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</si>
  <si>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</si>
  <si>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</si>
  <si>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</si>
  <si>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</si>
  <si>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</si>
  <si>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</si>
  <si>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</si>
  <si>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</si>
  <si>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</si>
  <si>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</si>
  <si>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</si>
  <si>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</si>
  <si>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</si>
  <si>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</si>
  <si>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</si>
  <si>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</si>
  <si>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</si>
  <si>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</si>
  <si>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</si>
  <si>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</si>
  <si>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</si>
  <si>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</si>
  <si>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</si>
  <si>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</si>
  <si>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</si>
  <si>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</si>
  <si>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</si>
  <si>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</si>
  <si>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</si>
  <si>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</si>
  <si>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</si>
  <si>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</si>
  <si>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</si>
  <si>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</si>
  <si>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</si>
  <si>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</si>
  <si>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</si>
  <si>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</si>
  <si>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</si>
  <si>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</si>
  <si>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</si>
  <si>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</si>
  <si>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</si>
  <si>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</si>
  <si>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</si>
  <si>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</si>
  <si>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</si>
  <si>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</si>
  <si>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</si>
  <si>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</si>
  <si>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</si>
  <si>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</si>
  <si>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</si>
  <si>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</si>
  <si>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</si>
  <si>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</si>
  <si>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</si>
  <si>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</si>
  <si>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</si>
  <si>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</si>
  <si>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</si>
  <si>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</si>
  <si>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</si>
  <si>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</si>
  <si>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</si>
  <si>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</si>
  <si>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</si>
  <si>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</si>
  <si>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</si>
  <si>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</si>
  <si>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</si>
  <si>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</si>
  <si>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</si>
  <si>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</si>
  <si>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</si>
  <si>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</si>
  <si>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</si>
  <si>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</si>
  <si>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</si>
  <si>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</si>
  <si>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</si>
  <si>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</si>
  <si>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</si>
  <si>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</si>
  <si>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</si>
  <si>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</si>
  <si>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</si>
  <si>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</si>
  <si>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</si>
  <si>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</si>
  <si>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</si>
  <si>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</si>
  <si>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</si>
  <si>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</si>
  <si>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</si>
  <si>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</si>
  <si>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</si>
  <si>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</si>
  <si>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</si>
  <si>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</si>
  <si>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</si>
  <si>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</si>
  <si>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</si>
  <si>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</si>
  <si>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</si>
  <si>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</si>
  <si>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</si>
  <si>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</si>
  <si>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</si>
  <si>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</si>
  <si>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</si>
  <si>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</si>
  <si>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</si>
  <si>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</si>
  <si>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</si>
  <si>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</si>
  <si>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</si>
  <si>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</si>
  <si>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</si>
  <si>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</si>
  <si>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</si>
  <si>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</si>
  <si>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</si>
  <si>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</si>
  <si>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</si>
  <si>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</si>
  <si>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</si>
  <si>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</si>
  <si>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</si>
  <si>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</si>
  <si>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</si>
  <si>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</si>
  <si>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</si>
  <si>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</si>
  <si>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</si>
  <si>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</si>
  <si>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</si>
  <si>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</si>
  <si>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</si>
  <si>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</si>
  <si>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</si>
  <si>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</si>
  <si>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</si>
  <si>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</si>
  <si>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</si>
  <si>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</si>
  <si>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</si>
  <si>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</si>
  <si>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</si>
  <si>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</si>
  <si>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</si>
  <si>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</si>
  <si>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</si>
  <si>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</si>
  <si>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</si>
  <si>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</si>
  <si>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</si>
  <si>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</si>
  <si>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</si>
  <si>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</si>
  <si>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</si>
  <si>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</si>
  <si>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</si>
  <si>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</si>
  <si>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</si>
  <si>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</si>
  <si>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</si>
  <si>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</si>
  <si>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</si>
  <si>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</si>
  <si>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</si>
  <si>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</si>
  <si>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</si>
  <si>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</si>
  <si>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</si>
  <si>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</si>
  <si>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</si>
  <si>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</si>
  <si>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</si>
  <si>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</si>
  <si>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</si>
  <si>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</si>
  <si>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</si>
  <si>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</si>
  <si>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</si>
  <si>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</si>
  <si>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</si>
  <si>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</si>
  <si>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</si>
  <si>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</si>
  <si>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</si>
  <si>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</si>
  <si>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</si>
  <si>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</si>
  <si>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</si>
  <si>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</si>
  <si>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</si>
  <si>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</si>
  <si>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</si>
  <si>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</si>
  <si>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</si>
  <si>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</si>
  <si>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</si>
  <si>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</si>
  <si>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</si>
  <si>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</si>
  <si>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</si>
  <si>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</si>
  <si>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</si>
  <si>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</si>
  <si>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</si>
  <si>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</si>
  <si>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</si>
  <si>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</si>
  <si>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</si>
  <si>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</si>
  <si>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</si>
  <si>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</si>
  <si>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</si>
  <si>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</si>
  <si>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</si>
  <si>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</si>
  <si>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</si>
  <si>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</si>
  <si>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</si>
  <si>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</si>
  <si>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</si>
  <si>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</si>
  <si>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</si>
  <si>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</si>
  <si>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</si>
  <si>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</si>
  <si>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</si>
  <si>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</si>
  <si>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</si>
  <si>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</si>
  <si>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</si>
  <si>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</si>
  <si>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</si>
  <si>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</si>
  <si>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</si>
  <si>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</si>
  <si>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</si>
  <si>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</si>
  <si>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</si>
  <si>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</si>
  <si>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</si>
  <si>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</si>
  <si>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</si>
  <si>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</si>
  <si>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</si>
  <si>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</si>
  <si>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</si>
  <si>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</si>
  <si>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</si>
  <si>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</si>
  <si>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</si>
  <si>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</si>
  <si>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</si>
  <si>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</si>
  <si>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</si>
  <si>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</si>
  <si>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</si>
  <si>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</si>
  <si>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</si>
  <si>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</si>
  <si>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</si>
  <si>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</si>
  <si>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</si>
  <si>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</si>
  <si>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</si>
  <si>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</si>
  <si>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</si>
  <si>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</si>
  <si>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</si>
  <si>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</si>
  <si>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</si>
  <si>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</si>
  <si>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</si>
  <si>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</si>
  <si>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</si>
  <si>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</si>
  <si>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</si>
  <si>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</si>
  <si>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</si>
  <si>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</si>
  <si>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</si>
  <si>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</si>
  <si>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</si>
  <si>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</si>
  <si>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</si>
  <si>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</si>
  <si>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</si>
  <si>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</si>
  <si>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</si>
  <si>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</si>
  <si>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</si>
  <si>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</si>
  <si>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</si>
  <si>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</si>
  <si>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</si>
  <si>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</si>
  <si>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</si>
  <si>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</si>
  <si>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</si>
  <si>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</si>
  <si>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</si>
  <si>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</si>
  <si>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</si>
  <si>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</si>
  <si>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</si>
  <si>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</si>
  <si>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</si>
  <si>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</si>
  <si>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</si>
  <si>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</si>
  <si>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</si>
  <si>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</si>
  <si>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</si>
  <si>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</si>
  <si>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</si>
  <si>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</si>
  <si>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</si>
  <si>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</si>
  <si>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</si>
  <si>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</si>
  <si>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</si>
  <si>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</si>
  <si>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</si>
  <si>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</si>
  <si>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</si>
  <si>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</si>
  <si>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</si>
  <si>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</si>
  <si>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</si>
  <si>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</si>
  <si>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</si>
  <si>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</si>
  <si>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</si>
  <si>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</si>
  <si>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</si>
  <si>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</si>
  <si>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</si>
  <si>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</si>
  <si>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</si>
  <si>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</si>
  <si>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</si>
  <si>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</si>
  <si>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</si>
  <si>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</si>
  <si>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</si>
  <si>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</si>
  <si>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</si>
  <si>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</si>
  <si>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</si>
  <si>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</si>
  <si>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</si>
  <si>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</si>
  <si>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</si>
  <si>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</si>
  <si>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</si>
  <si>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</si>
  <si>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</si>
  <si>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</si>
  <si>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</si>
  <si>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</si>
  <si>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</si>
  <si>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</si>
  <si>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</si>
  <si>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</si>
  <si>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</si>
  <si>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</si>
  <si>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</si>
  <si>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</si>
  <si>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</si>
  <si>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</si>
  <si>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</si>
  <si>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</si>
  <si>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</si>
  <si>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</si>
  <si>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</si>
  <si>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</si>
  <si>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</si>
  <si>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</si>
  <si>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</si>
  <si>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</si>
  <si>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</si>
  <si>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</si>
  <si>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</si>
  <si>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</si>
  <si>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</si>
  <si>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</si>
  <si>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</si>
  <si>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</si>
  <si>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</si>
  <si>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</si>
  <si>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</si>
  <si>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</si>
  <si>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</si>
  <si>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</si>
  <si>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</si>
  <si>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</si>
  <si>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</si>
  <si>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</si>
  <si>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</si>
  <si>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</si>
  <si>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</si>
  <si>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</si>
  <si>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</si>
  <si>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</si>
  <si>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</si>
  <si>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</si>
  <si>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</si>
  <si>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</si>
  <si>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</si>
  <si>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</si>
  <si>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</si>
  <si>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</si>
  <si>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</si>
  <si>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</si>
  <si>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</si>
  <si>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</si>
  <si>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</si>
  <si>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</si>
  <si>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</si>
  <si>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</si>
  <si>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</si>
  <si>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</si>
  <si>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</si>
  <si>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</si>
  <si>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</si>
  <si>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</si>
  <si>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</si>
  <si>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</si>
  <si>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</si>
  <si>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</si>
  <si>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</si>
  <si>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</si>
  <si>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</si>
  <si>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</si>
  <si>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</si>
  <si>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</si>
  <si>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</si>
  <si>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</si>
  <si>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</si>
  <si>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</si>
  <si>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</si>
  <si>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</si>
  <si>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</si>
  <si>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</si>
  <si>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</si>
  <si>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</si>
  <si>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</si>
  <si>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</si>
  <si>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</si>
  <si>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</si>
  <si>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</si>
  <si>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</si>
  <si>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</si>
  <si>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</si>
  <si>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</si>
  <si>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</si>
  <si>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</si>
  <si>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</si>
  <si>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</si>
  <si>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</si>
  <si>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</si>
  <si>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</si>
  <si>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</si>
  <si>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</si>
  <si>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</si>
  <si>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</si>
  <si>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</si>
  <si>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</si>
  <si>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</si>
  <si>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</si>
  <si>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</si>
  <si>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</si>
  <si>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</si>
  <si>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</si>
  <si>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</si>
  <si>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</si>
  <si>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</si>
  <si>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</si>
  <si>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</si>
  <si>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</si>
  <si>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</si>
  <si>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</si>
  <si>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</si>
  <si>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</si>
  <si>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</si>
  <si>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</si>
  <si>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</si>
  <si>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</si>
  <si>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</si>
  <si>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</si>
  <si>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</si>
  <si>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</si>
  <si>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</si>
  <si>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</si>
  <si>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</si>
  <si>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</si>
  <si>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</si>
  <si>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</si>
  <si>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</si>
  <si>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</si>
  <si>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</si>
  <si>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</si>
  <si>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</si>
  <si>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</si>
  <si>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</si>
  <si>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</si>
  <si>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</si>
  <si>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</si>
  <si>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</si>
  <si>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</si>
  <si>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</si>
  <si>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</si>
  <si>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</si>
  <si>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</si>
  <si>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</si>
  <si>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</si>
  <si>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</si>
  <si>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</si>
  <si>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</si>
  <si>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</si>
  <si>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</si>
  <si>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</si>
  <si>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</si>
  <si>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</si>
  <si>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</si>
  <si>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</si>
  <si>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</si>
  <si>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</si>
  <si>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</si>
  <si>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</si>
  <si>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</si>
  <si>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</si>
  <si>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</si>
  <si>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</si>
  <si>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</si>
  <si>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</si>
  <si>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</si>
  <si>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</si>
  <si>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</si>
  <si>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</si>
  <si>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</si>
  <si>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</si>
  <si>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</si>
  <si>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</si>
  <si>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</si>
  <si>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</si>
  <si>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</si>
  <si>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</si>
  <si>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</si>
  <si>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</si>
  <si>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</si>
  <si>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</si>
  <si>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</si>
  <si>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</si>
  <si>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</si>
  <si>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</si>
  <si>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</si>
  <si>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</si>
  <si>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</si>
  <si>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</si>
  <si>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</si>
  <si>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</si>
  <si>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</si>
  <si>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</si>
  <si>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</si>
  <si>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</si>
  <si>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</si>
  <si>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</si>
  <si>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</si>
  <si>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</si>
  <si>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</si>
  <si>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</si>
  <si>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</si>
  <si>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</si>
  <si>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</si>
  <si>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</si>
  <si>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</si>
  <si>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</si>
  <si>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</si>
  <si>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</si>
  <si>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</si>
  <si>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</si>
  <si>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</si>
  <si>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</si>
  <si>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</si>
  <si>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</si>
  <si>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</si>
  <si>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</si>
  <si>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</si>
  <si>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</si>
  <si>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</si>
  <si>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</si>
  <si>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</si>
  <si>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</si>
  <si>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</si>
  <si>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</si>
  <si>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</si>
  <si>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</si>
  <si>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</si>
  <si>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</si>
  <si>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</si>
  <si>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</si>
  <si>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</si>
  <si>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</si>
  <si>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</si>
  <si>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</si>
  <si>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</si>
  <si>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</si>
  <si>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</si>
  <si>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</si>
  <si>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</si>
  <si>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</si>
  <si>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</si>
  <si>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</si>
  <si>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</si>
  <si>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</si>
  <si>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</si>
  <si>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</si>
  <si>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</si>
  <si>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</si>
  <si>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</si>
  <si>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</si>
  <si>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</si>
  <si>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</si>
  <si>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</si>
  <si>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</si>
  <si>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</si>
  <si>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</si>
  <si>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</si>
  <si>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</si>
  <si>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</si>
  <si>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</si>
  <si>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</si>
  <si>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</si>
  <si>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</si>
  <si>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</si>
  <si>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</si>
  <si>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</si>
  <si>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</si>
  <si>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</si>
  <si>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</si>
  <si>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</si>
  <si>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</si>
  <si>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</si>
  <si>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</si>
  <si>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</si>
  <si>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</si>
  <si>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</si>
  <si>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</si>
  <si>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</si>
  <si>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</si>
  <si>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</si>
  <si>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</si>
  <si>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</si>
  <si>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</si>
  <si>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</si>
  <si>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</si>
  <si>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</si>
  <si>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</si>
  <si>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</si>
  <si>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</si>
  <si>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</si>
  <si>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</si>
  <si>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</si>
  <si>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</si>
  <si>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</si>
  <si>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</si>
  <si>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</si>
  <si>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</si>
  <si>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</si>
  <si>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</si>
  <si>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</si>
  <si>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</si>
  <si>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</si>
  <si>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</si>
  <si>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</si>
  <si>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</si>
  <si>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</si>
  <si>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</si>
  <si>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</si>
  <si>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</si>
  <si>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</si>
  <si>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</si>
  <si>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</si>
  <si>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</si>
  <si>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</si>
  <si>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</si>
  <si>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</si>
  <si>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</si>
  <si>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</si>
  <si>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</si>
  <si>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</si>
  <si>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</si>
  <si>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</si>
  <si>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</si>
  <si>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</si>
  <si>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</si>
  <si>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</si>
  <si>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</si>
  <si>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</si>
  <si>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</si>
  <si>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</si>
  <si>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</si>
  <si>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</si>
  <si>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</si>
  <si>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</si>
  <si>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</si>
  <si>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</si>
  <si>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</si>
  <si>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</si>
  <si>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</si>
  <si>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</si>
  <si>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</si>
  <si>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</si>
  <si>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</si>
  <si>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</si>
  <si>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</si>
  <si>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</si>
  <si>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</si>
  <si>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</si>
  <si>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</si>
  <si>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</si>
  <si>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</si>
  <si>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</si>
  <si>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</si>
  <si>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</si>
  <si>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</si>
  <si>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</si>
  <si>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</si>
  <si>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</si>
  <si>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</si>
  <si>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</si>
  <si>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</si>
  <si>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</si>
  <si>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</si>
  <si>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</si>
  <si>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</si>
  <si>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</si>
  <si>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</si>
  <si>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</si>
  <si>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</si>
  <si>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</si>
  <si>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</si>
  <si>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</si>
  <si>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</si>
  <si>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</si>
  <si>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</si>
  <si>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</si>
  <si>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</si>
  <si>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</si>
  <si>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</si>
  <si>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</si>
  <si>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</si>
  <si>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</si>
  <si>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</si>
  <si>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</si>
  <si>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</si>
  <si>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</si>
  <si>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</si>
  <si>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</si>
  <si>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</si>
  <si>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</si>
  <si>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</si>
  <si>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</si>
  <si>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</si>
  <si>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</si>
  <si>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</si>
  <si>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</si>
  <si>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</si>
  <si>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</si>
  <si>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</si>
  <si>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</si>
  <si>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</si>
  <si>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</si>
  <si>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</si>
  <si>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</si>
  <si>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</si>
  <si>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</si>
  <si>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</si>
  <si>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</si>
  <si>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</si>
  <si>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</si>
  <si>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</si>
  <si>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</si>
  <si>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</si>
  <si>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</si>
  <si>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</si>
  <si>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</si>
  <si>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</si>
  <si>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</si>
  <si>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</si>
  <si>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</si>
  <si>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</si>
  <si>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</si>
  <si>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</si>
  <si>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</si>
  <si>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</si>
  <si>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</si>
  <si>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</si>
  <si>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</si>
  <si>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</si>
  <si>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</si>
  <si>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</si>
  <si>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</si>
  <si>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</si>
  <si>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</si>
  <si>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</si>
  <si>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</si>
  <si>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</si>
  <si>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</si>
  <si>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</si>
  <si>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</si>
  <si>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</si>
  <si>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</si>
  <si>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</si>
  <si>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</si>
  <si>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</si>
  <si>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</si>
  <si>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</si>
  <si>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</si>
  <si>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</si>
  <si>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</si>
  <si>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</si>
  <si>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</si>
  <si>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</si>
  <si>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</si>
  <si>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</si>
  <si>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</si>
  <si>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</si>
  <si>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</si>
  <si>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</si>
  <si>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</si>
  <si>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</si>
  <si>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</si>
  <si>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</si>
  <si>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</si>
  <si>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</si>
  <si>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</si>
  <si>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</si>
  <si>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</si>
  <si>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</si>
  <si>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</si>
  <si>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</si>
  <si>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</si>
  <si>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</si>
  <si>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</si>
  <si>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</si>
  <si>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</si>
  <si>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</si>
  <si>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</si>
  <si>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</si>
  <si>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</si>
  <si>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</si>
  <si>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</si>
  <si>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</si>
  <si>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</si>
  <si>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</si>
  <si>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</si>
  <si>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</si>
  <si>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</si>
  <si>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</si>
  <si>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</si>
  <si>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</si>
  <si>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</si>
  <si>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</si>
  <si>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</si>
  <si>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</si>
  <si>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</si>
  <si>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</si>
  <si>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</si>
  <si>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</si>
  <si>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</si>
  <si>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</si>
  <si>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</si>
  <si>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</si>
  <si>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</si>
  <si>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</si>
  <si>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</si>
  <si>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</si>
  <si>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</si>
  <si>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</si>
  <si>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</si>
  <si>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</si>
  <si>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</si>
  <si>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</si>
  <si>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</si>
  <si>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</si>
  <si>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</si>
  <si>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</si>
  <si>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</si>
  <si>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</si>
  <si>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</si>
  <si>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</si>
  <si>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</si>
  <si>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</si>
  <si>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</si>
  <si>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</si>
  <si>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</si>
  <si>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</si>
  <si>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</si>
  <si>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</si>
  <si>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</si>
  <si>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</si>
  <si>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</si>
  <si>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</si>
  <si>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</si>
  <si>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</si>
  <si>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</si>
  <si>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</si>
  <si>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</si>
  <si>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</si>
  <si>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</si>
  <si>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</si>
  <si>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</si>
  <si>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</si>
  <si>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</si>
  <si>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</si>
  <si>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</si>
  <si>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</si>
  <si>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</si>
  <si>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</si>
  <si>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</si>
  <si>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</si>
  <si>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</si>
  <si>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</si>
  <si>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</si>
  <si>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</si>
  <si>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</si>
  <si>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</si>
  <si>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</si>
  <si>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</si>
  <si>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</si>
  <si>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</si>
  <si>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</si>
  <si>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</si>
  <si>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</si>
  <si>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</si>
  <si>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</si>
  <si>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</si>
  <si>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</si>
  <si>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</si>
  <si>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</si>
  <si>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</si>
  <si>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</si>
  <si>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</si>
  <si>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</si>
  <si>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</si>
  <si>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</si>
  <si>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</si>
  <si>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</si>
  <si>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</si>
  <si>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</si>
  <si>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</si>
  <si>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</si>
  <si>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</si>
  <si>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</si>
  <si>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</si>
  <si>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</si>
  <si>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</si>
  <si>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</si>
  <si>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</si>
  <si>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</si>
  <si>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</si>
  <si>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</si>
  <si>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</si>
  <si>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</si>
  <si>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</si>
  <si>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</si>
  <si>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</si>
  <si>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</si>
  <si>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</si>
  <si>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</si>
  <si>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</si>
  <si>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</si>
  <si>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</si>
  <si>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</si>
  <si>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</si>
  <si>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</si>
  <si>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</si>
  <si>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</si>
  <si>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</si>
  <si>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</si>
  <si>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</si>
  <si>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</si>
  <si>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</si>
  <si>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</si>
  <si>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</si>
  <si>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</si>
  <si>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</si>
  <si>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</si>
  <si>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</si>
  <si>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</si>
  <si>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</si>
  <si>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</si>
  <si>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</si>
  <si>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</si>
  <si>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</si>
  <si>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</si>
  <si>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</si>
  <si>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</si>
  <si>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</si>
  <si>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</si>
  <si>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</si>
  <si>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</si>
  <si>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</si>
  <si>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</si>
  <si>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</si>
  <si>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</si>
  <si>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</si>
  <si>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</si>
  <si>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</si>
  <si>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</si>
  <si>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</si>
  <si>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</si>
  <si>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</si>
  <si>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</si>
  <si>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</si>
  <si>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</si>
  <si>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</si>
  <si>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</si>
  <si>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</si>
  <si>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</si>
  <si>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</si>
  <si>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</si>
  <si>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</si>
  <si>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</si>
  <si>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</si>
  <si>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</si>
  <si>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</si>
  <si>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</si>
  <si>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</si>
  <si>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</si>
  <si>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</si>
  <si>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</si>
  <si>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</si>
  <si>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</si>
  <si>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</si>
  <si>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</si>
  <si>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</si>
  <si>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</si>
  <si>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</si>
  <si>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</si>
  <si>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</si>
  <si>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</si>
  <si>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</si>
  <si>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</si>
  <si>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</si>
  <si>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</si>
  <si>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</si>
  <si>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</si>
  <si>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</si>
  <si>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</si>
  <si>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</si>
  <si>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</si>
  <si>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</si>
  <si>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</si>
  <si>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</si>
  <si>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</si>
  <si>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</si>
  <si>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</si>
  <si>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</si>
  <si>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</si>
  <si>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</si>
  <si>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</si>
  <si>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</si>
  <si>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</si>
  <si>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</si>
  <si>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</si>
  <si>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</si>
  <si>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</si>
  <si>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</si>
  <si>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</si>
  <si>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</si>
  <si>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</si>
  <si>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</si>
  <si>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</si>
  <si>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</si>
  <si>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</si>
  <si>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</si>
  <si>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</si>
  <si>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</si>
  <si>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</si>
  <si>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</si>
  <si>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</si>
  <si>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</si>
  <si>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</si>
  <si>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</si>
  <si>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</si>
  <si>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</si>
  <si>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</si>
  <si>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</si>
  <si>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</si>
  <si>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</si>
  <si>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</si>
  <si>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</si>
  <si>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</si>
  <si>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</si>
  <si>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</si>
  <si>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</si>
  <si>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</si>
  <si>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</si>
  <si>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</si>
  <si>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</si>
  <si>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</si>
  <si>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</si>
  <si>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</si>
  <si>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</si>
  <si>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</si>
  <si>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</si>
  <si>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</si>
  <si>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</si>
  <si>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</si>
  <si>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</si>
  <si>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</si>
  <si>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</si>
  <si>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</si>
  <si>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</si>
  <si>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</si>
  <si>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</si>
  <si>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</si>
  <si>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</si>
  <si>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</si>
  <si>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</si>
  <si>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</si>
  <si>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</si>
  <si>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</si>
  <si>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</si>
  <si>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</si>
  <si>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</si>
  <si>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</si>
  <si>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</si>
  <si>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</si>
  <si>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</si>
  <si>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</si>
  <si>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</si>
  <si>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</si>
  <si>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</si>
  <si>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</si>
  <si>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</si>
  <si>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</si>
  <si>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</si>
  <si>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</si>
  <si>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</si>
  <si>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</si>
  <si>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</si>
  <si>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</si>
  <si>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</si>
  <si>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</si>
  <si>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</si>
  <si>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</si>
  <si>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</si>
  <si>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</si>
  <si>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</si>
  <si>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</si>
  <si>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</si>
  <si>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</si>
  <si>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</si>
  <si>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</si>
  <si>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</si>
  <si>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</si>
  <si>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</si>
  <si>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</si>
  <si>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</si>
  <si>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</si>
  <si>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</si>
  <si>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</si>
  <si>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</si>
  <si>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</si>
  <si>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</si>
  <si>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</si>
  <si>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</si>
  <si>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</si>
  <si>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</si>
  <si>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</si>
  <si>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</si>
  <si>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</si>
  <si>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</si>
  <si>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</si>
  <si>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</si>
  <si>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</si>
  <si>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</si>
  <si>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</si>
  <si>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</si>
  <si>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</si>
  <si>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</si>
  <si>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</si>
  <si>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</si>
  <si>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</si>
  <si>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</si>
  <si>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</si>
  <si>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</si>
  <si>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</si>
  <si>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</si>
  <si>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</si>
  <si>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</si>
  <si>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</si>
  <si>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</si>
  <si>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</si>
  <si>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</si>
  <si>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</si>
  <si>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</si>
  <si>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</si>
  <si>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</si>
  <si>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</si>
  <si>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</si>
  <si>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</si>
  <si>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</si>
  <si>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</si>
  <si>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</si>
  <si>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</si>
  <si>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</si>
  <si>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</si>
  <si>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</si>
  <si>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</si>
  <si>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</si>
  <si>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</si>
  <si>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</si>
  <si>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</si>
  <si>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</si>
  <si>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</si>
  <si>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</si>
  <si>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</si>
  <si>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</si>
  <si>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</si>
  <si>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</si>
  <si>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</si>
  <si>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</si>
  <si>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</si>
  <si>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</si>
  <si>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</si>
  <si>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</si>
  <si>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</si>
  <si>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</si>
  <si>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</si>
  <si>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</si>
  <si>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</si>
  <si>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</si>
  <si>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</si>
  <si>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</si>
  <si>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</si>
  <si>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</si>
  <si>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</si>
  <si>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</si>
  <si>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</si>
  <si>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</si>
  <si>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</si>
  <si>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</si>
  <si>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</si>
  <si>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</si>
  <si>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</si>
  <si>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</si>
  <si>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</si>
  <si>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</si>
  <si>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</si>
  <si>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</si>
  <si>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</si>
  <si>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</si>
  <si>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</si>
  <si>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</si>
  <si>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</si>
  <si>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</si>
  <si>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</si>
  <si>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</si>
  <si>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</si>
  <si>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</si>
  <si>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</si>
  <si>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</si>
  <si>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</si>
  <si>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</si>
  <si>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</si>
  <si>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</si>
  <si>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</si>
  <si>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</si>
  <si>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</si>
  <si>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</si>
  <si>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</si>
  <si>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</si>
  <si>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</si>
  <si>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</si>
  <si>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</si>
  <si>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</si>
  <si>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</si>
  <si>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</si>
  <si>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</si>
  <si>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</si>
  <si>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</si>
  <si>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</si>
  <si>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</si>
  <si>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</si>
  <si>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</si>
  <si>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</si>
  <si>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</si>
  <si>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</si>
  <si>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</si>
  <si>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</si>
  <si>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</si>
  <si>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</si>
  <si>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</si>
  <si>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</si>
  <si>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</si>
  <si>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</si>
  <si>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</si>
  <si>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</si>
  <si>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</si>
  <si>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</si>
  <si>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</si>
  <si>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</si>
  <si>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</si>
  <si>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</si>
  <si>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</si>
  <si>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</si>
  <si>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</si>
  <si>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</si>
  <si>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</si>
  <si>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</si>
  <si>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</si>
  <si>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</si>
  <si>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</si>
  <si>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</si>
  <si>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</si>
  <si>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</si>
  <si>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</si>
  <si>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</si>
  <si>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</si>
  <si>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</si>
  <si>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</si>
  <si>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</si>
  <si>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</si>
  <si>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</si>
  <si>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</si>
  <si>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</si>
  <si>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</si>
  <si>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</si>
  <si>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</si>
  <si>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</si>
  <si>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</si>
  <si>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</si>
  <si>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</si>
  <si>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</si>
  <si>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</si>
  <si>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</si>
  <si>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</si>
  <si>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</si>
  <si>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</si>
  <si>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</si>
  <si>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</si>
  <si>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</si>
  <si>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</si>
  <si>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</si>
  <si>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</si>
  <si>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</si>
  <si>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</si>
  <si>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</si>
  <si>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</si>
  <si>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</si>
  <si>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</si>
  <si>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</si>
  <si>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</si>
  <si>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</si>
  <si>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</si>
  <si>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</si>
  <si>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</si>
  <si>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</si>
  <si>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</si>
  <si>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</si>
  <si>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</si>
  <si>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</si>
  <si>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</si>
  <si>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</si>
  <si>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</si>
  <si>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</si>
  <si>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</si>
  <si>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</si>
  <si>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</si>
  <si>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</si>
  <si>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</si>
  <si>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</si>
  <si>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</si>
  <si>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</si>
  <si>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</si>
  <si>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</si>
  <si>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</si>
  <si>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</si>
  <si>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</si>
  <si>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</si>
  <si>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</si>
  <si>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</si>
  <si>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</si>
  <si>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</si>
  <si>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</si>
  <si>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</si>
  <si>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</si>
  <si>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</si>
  <si>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</si>
  <si>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</si>
  <si>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</si>
  <si>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</si>
  <si>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</si>
  <si>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</si>
  <si>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</si>
  <si>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</si>
  <si>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</si>
  <si>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</si>
  <si>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</si>
  <si>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</si>
  <si>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</si>
  <si>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</si>
  <si>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</si>
  <si>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</si>
  <si>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</si>
  <si>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</si>
  <si>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</si>
  <si>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</si>
  <si>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</si>
  <si>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</si>
  <si>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</si>
  <si>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</si>
  <si>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</si>
  <si>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</si>
  <si>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</si>
  <si>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</si>
  <si>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</si>
  <si>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</si>
  <si>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</si>
  <si>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</si>
  <si>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</si>
  <si>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</si>
  <si>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</si>
  <si>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</si>
  <si>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</si>
  <si>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</si>
  <si>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</si>
  <si>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</si>
  <si>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</si>
  <si>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</si>
  <si>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</si>
  <si>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</si>
  <si>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</si>
  <si>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</si>
  <si>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</si>
  <si>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</si>
  <si>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</si>
  <si>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</si>
  <si>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</si>
  <si>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</si>
  <si>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</si>
  <si>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</si>
  <si>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</si>
  <si>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</si>
  <si>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</si>
  <si>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</si>
  <si>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</si>
  <si>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</si>
  <si>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</si>
  <si>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</si>
  <si>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</si>
  <si>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</si>
  <si>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</si>
  <si>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</si>
  <si>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</si>
  <si>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</si>
  <si>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</si>
  <si>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</si>
  <si>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</si>
  <si>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</si>
  <si>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</si>
  <si>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</si>
  <si>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</si>
  <si>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</si>
  <si>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</si>
  <si>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</si>
  <si>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</si>
  <si>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</si>
  <si>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</si>
  <si>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</si>
  <si>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</si>
  <si>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</si>
  <si>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</si>
  <si>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</si>
  <si>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</si>
  <si>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</si>
  <si>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</si>
  <si>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</si>
  <si>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</si>
  <si>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</si>
  <si>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</si>
  <si>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</si>
  <si>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</si>
  <si>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</si>
  <si>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</si>
  <si>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</si>
  <si>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</si>
  <si>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</si>
  <si>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</si>
  <si>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</si>
  <si>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</si>
  <si>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</si>
  <si>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</si>
  <si>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</si>
  <si>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</si>
  <si>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</si>
  <si>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</si>
  <si>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</si>
  <si>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</si>
  <si>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</si>
  <si>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</si>
  <si>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</si>
  <si>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</si>
  <si>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</si>
  <si>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</si>
  <si>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</si>
  <si>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</si>
  <si>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</si>
  <si>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</si>
  <si>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</si>
  <si>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</si>
  <si>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</si>
  <si>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</si>
  <si>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</si>
  <si>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</si>
  <si>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</si>
  <si>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</si>
  <si>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</si>
  <si>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</si>
  <si>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</si>
  <si>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</si>
  <si>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</si>
  <si>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</si>
  <si>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</si>
  <si>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</si>
  <si>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</si>
  <si>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</si>
  <si>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</si>
  <si>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</si>
  <si>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</si>
  <si>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</si>
  <si>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</si>
  <si>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</si>
  <si>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</si>
  <si>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</si>
  <si>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</si>
  <si>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</si>
  <si>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</si>
  <si>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</si>
  <si>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</si>
  <si>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</si>
  <si>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</si>
  <si>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</si>
  <si>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</si>
  <si>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</si>
  <si>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</si>
  <si>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</si>
  <si>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</si>
  <si>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</si>
  <si>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</si>
  <si>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</si>
  <si>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</si>
  <si>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</si>
  <si>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</si>
  <si>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</si>
  <si>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</si>
  <si>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</si>
  <si>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</si>
  <si>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</si>
  <si>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</si>
  <si>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</si>
  <si>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</si>
  <si>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</si>
  <si>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</si>
  <si>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</si>
  <si>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</si>
  <si>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</si>
  <si>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</si>
  <si>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</si>
  <si>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</si>
  <si>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</si>
  <si>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</si>
  <si>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</si>
  <si>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</si>
  <si>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</si>
  <si>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</si>
  <si>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</si>
  <si>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</si>
  <si>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</si>
  <si>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</si>
  <si>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</si>
  <si>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</si>
  <si>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</si>
  <si>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</si>
  <si>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</si>
  <si>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</si>
  <si>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</si>
  <si>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</si>
  <si>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</si>
  <si>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</si>
  <si>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</si>
  <si>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</si>
  <si>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</si>
  <si>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</si>
  <si>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</si>
  <si>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</si>
  <si>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</si>
  <si>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</si>
  <si>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</si>
  <si>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</si>
  <si>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</si>
  <si>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</si>
  <si>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</si>
  <si>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</si>
  <si>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</si>
  <si>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</si>
  <si>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</si>
  <si>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</si>
  <si>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</si>
  <si>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</si>
  <si>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</si>
  <si>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</si>
  <si>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</si>
  <si>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</si>
  <si>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</si>
  <si>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</si>
  <si>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</si>
  <si>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</si>
  <si>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</si>
  <si>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</si>
  <si>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</si>
  <si>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</si>
  <si>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</si>
  <si>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</si>
  <si>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</si>
  <si>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</si>
  <si>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</si>
  <si>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</si>
  <si>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</si>
  <si>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</si>
  <si>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</si>
  <si>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</si>
  <si>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</si>
  <si>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</si>
  <si>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</si>
  <si>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</si>
  <si>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</si>
  <si>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</si>
  <si>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</si>
  <si>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</si>
  <si>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</si>
  <si>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</si>
  <si>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</si>
  <si>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</si>
  <si>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</si>
  <si>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</si>
  <si>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</si>
  <si>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</si>
  <si>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</si>
  <si>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</si>
  <si>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</si>
  <si>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</si>
  <si>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</si>
  <si>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</si>
  <si>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</si>
  <si>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</si>
  <si>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</si>
  <si>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</si>
  <si>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</si>
  <si>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</si>
  <si>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</si>
  <si>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</si>
  <si>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</si>
  <si>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</si>
  <si>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</si>
  <si>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</si>
  <si>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</si>
  <si>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</si>
  <si>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</si>
  <si>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</si>
  <si>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</si>
  <si>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</si>
  <si>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</si>
  <si>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</si>
  <si>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</si>
  <si>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</si>
  <si>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</si>
  <si>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</si>
  <si>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</si>
  <si>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</si>
  <si>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</si>
  <si>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</si>
  <si>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</si>
  <si>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</si>
  <si>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</si>
  <si>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</si>
  <si>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</si>
  <si>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</si>
  <si>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</si>
  <si>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</si>
  <si>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</si>
  <si>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</si>
  <si>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</si>
  <si>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</si>
  <si>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</si>
  <si>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</si>
  <si>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</si>
  <si>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</si>
  <si>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</si>
  <si>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</si>
  <si>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</si>
  <si>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</si>
  <si>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</si>
  <si>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</si>
  <si>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</si>
  <si>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</si>
  <si>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</si>
  <si>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</si>
  <si>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</si>
  <si>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</si>
  <si>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</si>
  <si>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</si>
  <si>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</si>
  <si>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</si>
  <si>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</si>
  <si>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</si>
  <si>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</si>
  <si>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</si>
  <si>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</si>
  <si>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</si>
  <si>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</si>
  <si>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</si>
  <si>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</si>
  <si>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</si>
  <si>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</si>
  <si>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</si>
  <si>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</si>
  <si>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</si>
  <si>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</si>
  <si>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</si>
  <si>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</si>
  <si>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</si>
  <si>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</si>
  <si>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</si>
  <si>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</si>
  <si>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</si>
  <si>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</si>
  <si>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</si>
  <si>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</si>
  <si>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</si>
  <si>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</si>
  <si>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</si>
  <si>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</si>
  <si>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</si>
  <si>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</si>
  <si>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</si>
  <si>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</si>
  <si>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</si>
  <si>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</si>
  <si>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</si>
  <si>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</si>
  <si>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</si>
  <si>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</si>
  <si>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</si>
  <si>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</si>
  <si>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</si>
  <si>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</si>
  <si>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</si>
  <si>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</si>
  <si>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</si>
  <si>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</si>
  <si>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</si>
  <si>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</si>
  <si>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</si>
  <si>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</si>
  <si>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</si>
  <si>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</si>
  <si>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</si>
  <si>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</si>
  <si>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</si>
  <si>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</si>
  <si>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</si>
  <si>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</si>
  <si>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</si>
  <si>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</si>
  <si>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</si>
  <si>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</si>
  <si>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</si>
  <si>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</si>
  <si>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</si>
  <si>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</si>
  <si>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</si>
  <si>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</si>
  <si>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</si>
  <si>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</si>
  <si>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</si>
  <si>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</si>
  <si>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</si>
  <si>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</si>
  <si>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</si>
  <si>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</si>
  <si>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</si>
  <si>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</si>
  <si>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</si>
  <si>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</si>
  <si>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</si>
  <si>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</si>
  <si>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</si>
  <si>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</si>
  <si>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</si>
  <si>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</si>
  <si>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</si>
  <si>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</si>
  <si>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</si>
  <si>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</si>
  <si>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</si>
  <si>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</si>
  <si>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</si>
  <si>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</si>
  <si>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</si>
  <si>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</si>
  <si>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</si>
  <si>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</si>
  <si>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</si>
  <si>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</si>
  <si>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</si>
  <si>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</si>
  <si>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</si>
  <si>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</si>
  <si>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</si>
  <si>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</si>
  <si>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</si>
  <si>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</si>
  <si>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</si>
  <si>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</si>
  <si>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</si>
  <si>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</si>
  <si>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</si>
  <si>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</si>
  <si>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</si>
  <si>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</si>
  <si>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</si>
  <si>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</si>
  <si>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</si>
  <si>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</si>
  <si>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</si>
  <si>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</si>
  <si>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</si>
  <si>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</si>
  <si>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</si>
  <si>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</si>
  <si>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</si>
  <si>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</si>
  <si>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</si>
  <si>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</si>
  <si>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</si>
  <si>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</si>
  <si>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</si>
  <si>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</si>
  <si>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</si>
  <si>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</si>
  <si>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</si>
  <si>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</si>
  <si>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</si>
  <si>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</si>
  <si>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</si>
  <si>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</si>
  <si>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</si>
  <si>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</si>
  <si>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</si>
  <si>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</si>
  <si>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</si>
  <si>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</si>
  <si>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</si>
  <si>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</si>
  <si>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</si>
  <si>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</si>
  <si>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</si>
  <si>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</si>
  <si>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</si>
  <si>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</si>
  <si>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</si>
  <si>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</si>
  <si>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</si>
  <si>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</si>
  <si>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</si>
  <si>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</si>
  <si>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</si>
  <si>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</si>
  <si>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</si>
  <si>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</si>
  <si>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</si>
  <si>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</si>
  <si>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</si>
  <si>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</si>
  <si>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</si>
  <si>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</si>
  <si>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</si>
  <si>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</si>
  <si>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</si>
  <si>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</si>
  <si>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</si>
  <si>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</si>
  <si>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</si>
  <si>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</si>
  <si>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</si>
  <si>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</si>
  <si>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</si>
  <si>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</si>
  <si>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</si>
  <si>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</si>
  <si>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</si>
  <si>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</si>
  <si>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</si>
  <si>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</si>
  <si>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</si>
  <si>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</si>
  <si>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</si>
  <si>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</si>
  <si>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</si>
  <si>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</si>
  <si>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</si>
  <si>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</si>
  <si>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</si>
  <si>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</si>
  <si>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</si>
  <si>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</si>
  <si>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</si>
  <si>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</si>
  <si>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</si>
  <si>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</si>
  <si>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</si>
  <si>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</si>
  <si>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</si>
  <si>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</si>
  <si>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</si>
  <si>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</si>
  <si>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</si>
  <si>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</si>
  <si>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</si>
  <si>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</si>
  <si>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</si>
  <si>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</si>
  <si>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</si>
  <si>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</si>
  <si>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</si>
  <si>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</si>
  <si>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</si>
  <si>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</si>
  <si>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</si>
  <si>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</si>
  <si>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</si>
  <si>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</si>
  <si>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</si>
  <si>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</si>
  <si>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</si>
  <si>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</si>
  <si>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</si>
  <si>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</si>
  <si>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</si>
  <si>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</si>
  <si>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</si>
  <si>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</si>
  <si>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</si>
  <si>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</si>
  <si>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</si>
  <si>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</si>
  <si>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</si>
  <si>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</si>
  <si>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</si>
  <si>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</si>
  <si>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</si>
  <si>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</si>
  <si>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</si>
  <si>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</si>
  <si>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</si>
  <si>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</si>
  <si>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</si>
  <si>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</si>
  <si>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</si>
  <si>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</si>
  <si>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</si>
  <si>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</si>
  <si>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</si>
  <si>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</si>
  <si>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</si>
  <si>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</si>
  <si>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</si>
  <si>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</si>
  <si>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</si>
  <si>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</si>
  <si>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</si>
  <si>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</si>
  <si>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</si>
  <si>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</si>
  <si>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</si>
  <si>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</si>
  <si>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</si>
  <si>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</si>
  <si>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</si>
  <si>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</si>
  <si>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</si>
  <si>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</si>
  <si>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</si>
  <si>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</si>
  <si>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</si>
  <si>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</si>
  <si>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</si>
  <si>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</si>
  <si>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</si>
  <si>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</si>
  <si>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</si>
  <si>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</si>
  <si>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</si>
  <si>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</si>
  <si>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</si>
  <si>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</si>
  <si>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</si>
  <si>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</si>
  <si>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</si>
  <si>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</si>
  <si>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</si>
  <si>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</si>
  <si>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</si>
  <si>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</si>
  <si>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</si>
  <si>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</si>
  <si>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</si>
  <si>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</si>
  <si>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</si>
  <si>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</si>
  <si>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</si>
  <si>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</si>
  <si>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</si>
  <si>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</si>
  <si>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</si>
  <si>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</si>
  <si>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</si>
  <si>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</si>
  <si>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</si>
  <si>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</si>
  <si>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</si>
  <si>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</si>
  <si>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</si>
  <si>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</si>
  <si>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</si>
  <si>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</si>
  <si>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</si>
  <si>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</si>
  <si>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</si>
  <si>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</si>
  <si>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</si>
  <si>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</si>
  <si>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</si>
  <si>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</si>
  <si>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</si>
  <si>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</si>
  <si>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</si>
  <si>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</si>
  <si>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</si>
  <si>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</si>
  <si>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</si>
  <si>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</si>
  <si>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</si>
  <si>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</si>
  <si>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</si>
  <si>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</si>
  <si>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</si>
  <si>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</si>
  <si>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</si>
  <si>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</si>
  <si>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</si>
  <si>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</si>
  <si>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</si>
  <si>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</si>
  <si>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</si>
  <si>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</si>
  <si>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</si>
  <si>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</si>
  <si>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</si>
  <si>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</si>
  <si>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</si>
  <si>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</si>
  <si>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</si>
  <si>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</si>
  <si>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</si>
  <si>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</si>
  <si>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</si>
  <si>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</si>
  <si>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</si>
  <si>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</si>
  <si>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</si>
  <si>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</si>
  <si>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</si>
  <si>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</si>
  <si>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</si>
  <si>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</si>
  <si>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</si>
  <si>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</si>
  <si>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</si>
  <si>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</si>
  <si>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</si>
  <si>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</si>
  <si>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</si>
  <si>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</si>
  <si>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</si>
  <si>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</si>
  <si>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</si>
  <si>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</si>
  <si>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</si>
  <si>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</si>
  <si>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</si>
  <si>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</si>
  <si>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</si>
  <si>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</si>
  <si>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</si>
  <si>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</si>
  <si>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</si>
  <si>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</si>
  <si>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</si>
  <si>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</si>
  <si>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</si>
  <si>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</si>
  <si>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</si>
  <si>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</si>
  <si>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</si>
  <si>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</si>
  <si>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</si>
  <si>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</si>
  <si>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</si>
  <si>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</si>
  <si>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</si>
  <si>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</si>
  <si>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</si>
  <si>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</si>
  <si>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</si>
  <si>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</si>
  <si>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</si>
  <si>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</si>
  <si>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</si>
  <si>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</si>
  <si>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</si>
  <si>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</si>
  <si>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</si>
  <si>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</si>
  <si>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</si>
  <si>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</si>
  <si>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</si>
  <si>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</si>
  <si>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</si>
  <si>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</si>
  <si>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</si>
  <si>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</si>
  <si>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</si>
  <si>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</si>
  <si>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</si>
  <si>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</si>
  <si>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</si>
  <si>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</si>
  <si>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</si>
  <si>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</si>
  <si>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</si>
  <si>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</si>
  <si>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</si>
  <si>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</si>
  <si>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</si>
  <si>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</si>
  <si>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</si>
  <si>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</si>
  <si>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</si>
  <si>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</si>
  <si>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</si>
  <si>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</si>
  <si>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</si>
  <si>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</si>
  <si>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</si>
  <si>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</si>
  <si>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</si>
  <si>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</si>
  <si>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</si>
  <si>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</si>
  <si>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</si>
  <si>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</si>
  <si>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</si>
  <si>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</si>
  <si>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</si>
  <si>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</si>
  <si>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</si>
  <si>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</si>
  <si>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</si>
  <si>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</si>
  <si>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</si>
  <si>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</si>
  <si>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</si>
  <si>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</si>
  <si>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</si>
  <si>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</si>
  <si>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</si>
  <si>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</si>
  <si>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</si>
  <si>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</si>
  <si>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</si>
  <si>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</si>
  <si>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</si>
  <si>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</si>
  <si>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</si>
  <si>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</si>
  <si>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</si>
  <si>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</si>
  <si>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</si>
  <si>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</si>
  <si>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</si>
  <si>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</si>
  <si>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</si>
  <si>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</si>
  <si>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</si>
  <si>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</si>
  <si>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</si>
  <si>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</si>
  <si>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</si>
  <si>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</si>
  <si>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</si>
  <si>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</si>
  <si>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</si>
  <si>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</si>
  <si>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</si>
  <si>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</si>
  <si>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</si>
  <si>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</si>
  <si>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</si>
  <si>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</si>
  <si>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</si>
  <si>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</si>
  <si>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</si>
  <si>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</si>
  <si>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</si>
  <si>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</si>
  <si>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</si>
  <si>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</si>
  <si>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</si>
  <si>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</si>
  <si>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</si>
  <si>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</si>
  <si>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</si>
  <si>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</si>
  <si>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</si>
  <si>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</si>
  <si>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</si>
  <si>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</si>
  <si>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</si>
  <si>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</si>
  <si>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</si>
  <si>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</si>
  <si>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</si>
  <si>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</si>
  <si>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</si>
  <si>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</si>
  <si>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</si>
  <si>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</si>
  <si>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</si>
  <si>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</si>
  <si>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</si>
  <si>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</si>
  <si>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</si>
  <si>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</si>
  <si>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</si>
  <si>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</si>
  <si>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</si>
  <si>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</si>
  <si>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</si>
  <si>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</si>
  <si>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</si>
  <si>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</si>
  <si>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</si>
  <si>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</si>
  <si>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</si>
  <si>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</si>
  <si>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</si>
  <si>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</si>
  <si>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</si>
  <si>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</si>
  <si>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</si>
  <si>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</si>
  <si>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</si>
  <si>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</si>
  <si>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</si>
  <si>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</si>
  <si>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</si>
  <si>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</si>
  <si>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</si>
  <si>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</si>
  <si>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</si>
  <si>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</si>
  <si>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</si>
  <si>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</si>
  <si>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</si>
  <si>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</si>
  <si>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</si>
  <si>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</si>
  <si>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</si>
  <si>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</si>
  <si>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</si>
  <si>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</si>
  <si>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</si>
  <si>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</si>
  <si>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</si>
  <si>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</si>
  <si>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</si>
  <si>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</si>
  <si>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</si>
  <si>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</si>
  <si>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</si>
  <si>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</si>
  <si>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</si>
  <si>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</si>
  <si>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</si>
  <si>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</si>
  <si>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</si>
  <si>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</si>
  <si>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</si>
  <si>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</si>
  <si>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</si>
  <si>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</si>
  <si>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</si>
  <si>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</si>
  <si>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</si>
  <si>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</si>
  <si>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</si>
  <si>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</si>
  <si>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</si>
  <si>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</si>
  <si>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</si>
  <si>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</si>
  <si>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</si>
  <si>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</si>
  <si>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</si>
  <si>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</si>
  <si>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</si>
  <si>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</si>
  <si>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</si>
  <si>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</si>
  <si>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</si>
  <si>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</si>
  <si>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</si>
  <si>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</si>
  <si>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</si>
  <si>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</si>
  <si>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</si>
  <si>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</si>
  <si>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</si>
  <si>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</si>
  <si>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</si>
  <si>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</si>
  <si>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</si>
  <si>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</si>
  <si>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</si>
  <si>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</si>
  <si>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</si>
  <si>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</si>
  <si>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</si>
  <si>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</si>
  <si>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</si>
  <si>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</si>
  <si>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</si>
  <si>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</si>
  <si>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</si>
  <si>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</si>
  <si>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</si>
  <si>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</si>
  <si>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</si>
  <si>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</si>
  <si>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</si>
  <si>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</si>
  <si>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</si>
  <si>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</si>
  <si>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</si>
  <si>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</si>
  <si>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</si>
  <si>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</si>
  <si>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</si>
  <si>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</si>
  <si>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</si>
  <si>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</si>
  <si>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</si>
  <si>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</si>
  <si>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</si>
  <si>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</si>
  <si>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</si>
  <si>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</si>
  <si>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</si>
  <si>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</si>
  <si>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</si>
  <si>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</si>
  <si>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</si>
  <si>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</si>
  <si>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</si>
  <si>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</si>
  <si>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</si>
  <si>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</si>
  <si>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</si>
  <si>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</si>
  <si>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</si>
  <si>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</si>
  <si>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</si>
  <si>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</si>
  <si>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</si>
  <si>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</si>
  <si>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</si>
  <si>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</si>
  <si>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</si>
  <si>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</si>
  <si>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</si>
  <si>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</si>
  <si>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</si>
  <si>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</si>
  <si>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</si>
  <si>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</si>
  <si>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</si>
  <si>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</si>
  <si>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</si>
  <si>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</si>
  <si>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</si>
  <si>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</si>
  <si>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</si>
  <si>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</si>
  <si>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</si>
  <si>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</si>
  <si>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</si>
  <si>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</si>
  <si>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</si>
  <si>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</si>
  <si>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</si>
  <si>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</si>
  <si>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</si>
  <si>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</si>
  <si>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</si>
  <si>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</si>
  <si>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</si>
  <si>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</si>
  <si>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</si>
  <si>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</si>
  <si>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</si>
  <si>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</si>
  <si>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</si>
  <si>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</si>
  <si>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</si>
  <si>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</si>
  <si>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</si>
  <si>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</si>
  <si>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</si>
  <si>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</si>
  <si>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</si>
  <si>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</si>
  <si>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</si>
  <si>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</si>
  <si>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</si>
  <si>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</si>
  <si>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</si>
  <si>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</si>
  <si>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</si>
  <si>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</si>
  <si>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</si>
  <si>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</si>
  <si>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</si>
  <si>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</si>
  <si>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</si>
  <si>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</si>
  <si>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</si>
  <si>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</si>
  <si>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</si>
  <si>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</si>
  <si>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</si>
  <si>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</si>
  <si>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</si>
  <si>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</si>
  <si>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</si>
  <si>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</si>
  <si>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</si>
  <si>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</si>
  <si>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</si>
  <si>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</si>
  <si>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</si>
  <si>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</si>
  <si>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</si>
  <si>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</si>
  <si>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</si>
  <si>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</si>
  <si>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</si>
  <si>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</si>
  <si>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</si>
  <si>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</si>
  <si>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</si>
  <si>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</si>
  <si>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</si>
  <si>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</si>
  <si>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</si>
  <si>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</si>
  <si>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</si>
  <si>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</si>
  <si>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</si>
  <si>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</si>
  <si>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</si>
  <si>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</si>
  <si>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</si>
  <si>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</si>
  <si>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</si>
  <si>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</si>
  <si>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</si>
  <si>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</si>
  <si>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</si>
  <si>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</si>
  <si>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</si>
  <si>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</si>
  <si>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</si>
  <si>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</si>
  <si>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</si>
  <si>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</si>
  <si>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</si>
  <si>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</si>
  <si>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</si>
  <si>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</si>
  <si>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</si>
  <si>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</si>
  <si>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</si>
  <si>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</si>
  <si>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</si>
  <si>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</si>
  <si>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</si>
  <si>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</si>
  <si>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</si>
  <si>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</si>
  <si>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</si>
  <si>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</si>
  <si>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</si>
  <si>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</si>
  <si>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</si>
  <si>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</si>
  <si>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</si>
  <si>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</si>
  <si>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</si>
  <si>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</si>
  <si>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</si>
  <si>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</si>
  <si>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</si>
  <si>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</si>
  <si>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</si>
  <si>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</si>
  <si>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</si>
  <si>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</si>
  <si>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</si>
  <si>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</si>
  <si>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</si>
  <si>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</si>
  <si>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</si>
  <si>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</si>
  <si>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</si>
  <si>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</si>
  <si>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</si>
  <si>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</si>
  <si>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</si>
  <si>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</si>
  <si>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</si>
  <si>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</si>
  <si>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</si>
  <si>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</si>
  <si>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</si>
  <si>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</si>
  <si>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</si>
  <si>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</si>
  <si>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</si>
  <si>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</si>
  <si>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</si>
  <si>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</si>
  <si>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</si>
  <si>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</si>
  <si>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</si>
  <si>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</si>
  <si>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</si>
  <si>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</si>
  <si>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</si>
  <si>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</si>
  <si>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</si>
  <si>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</si>
  <si>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</si>
  <si>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</si>
  <si>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</si>
  <si>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</si>
  <si>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</si>
  <si>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</si>
  <si>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</si>
  <si>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</si>
  <si>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</si>
  <si>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</si>
  <si>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</si>
  <si>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</si>
  <si>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</si>
  <si>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</si>
  <si>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</si>
  <si>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</si>
  <si>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</si>
  <si>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</si>
  <si>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</si>
  <si>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</si>
  <si>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</si>
  <si>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</si>
  <si>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</si>
  <si>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</si>
  <si>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</si>
  <si>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</si>
  <si>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</si>
  <si>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</si>
  <si>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</si>
  <si>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</si>
  <si>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</si>
  <si>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</si>
  <si>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</si>
  <si>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</si>
  <si>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</si>
  <si>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</si>
  <si>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</si>
  <si>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</si>
  <si>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</si>
  <si>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</si>
  <si>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</si>
  <si>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</si>
  <si>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</si>
  <si>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</si>
  <si>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</si>
  <si>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</si>
  <si>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</si>
  <si>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</si>
  <si>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</si>
  <si>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</si>
  <si>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</si>
  <si>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</si>
  <si>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</si>
  <si>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</si>
  <si>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</si>
  <si>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</si>
  <si>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</si>
  <si>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</si>
  <si>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</si>
  <si>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</si>
  <si>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</si>
  <si>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</si>
  <si>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</si>
  <si>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</si>
  <si>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</si>
  <si>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</si>
  <si>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</si>
  <si>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</si>
  <si>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</si>
  <si>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</si>
  <si>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</si>
  <si>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</si>
  <si>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</si>
  <si>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</si>
  <si>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</si>
  <si>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</si>
  <si>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</si>
  <si>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</si>
  <si>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</si>
  <si>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</si>
  <si>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</si>
  <si>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</si>
  <si>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</si>
  <si>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</si>
  <si>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</si>
  <si>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</si>
  <si>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</si>
  <si>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</si>
  <si>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</si>
  <si>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</si>
  <si>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</si>
  <si>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</si>
  <si>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</si>
  <si>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</si>
  <si>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</si>
  <si>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</si>
  <si>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</si>
  <si>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</si>
  <si>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</si>
  <si>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</si>
  <si>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</si>
  <si>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</si>
  <si>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</si>
  <si>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</si>
  <si>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</si>
  <si>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</si>
  <si>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</si>
  <si>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</si>
  <si>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</si>
  <si>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</si>
  <si>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</si>
  <si>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</si>
  <si>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</si>
  <si>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</si>
  <si>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</si>
  <si>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</si>
  <si>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</si>
  <si>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</si>
  <si>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</si>
  <si>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</si>
  <si>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</si>
  <si>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</si>
  <si>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</si>
  <si>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</si>
  <si>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</si>
  <si>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</si>
  <si>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</si>
  <si>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</si>
  <si>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</si>
  <si>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</si>
  <si>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</si>
  <si>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</si>
  <si>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</si>
  <si>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</si>
  <si>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</si>
  <si>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</si>
  <si>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</si>
  <si>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</si>
  <si>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</si>
  <si>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</si>
  <si>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</si>
  <si>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</si>
  <si>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</si>
  <si>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</si>
  <si>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</si>
  <si>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</si>
  <si>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</si>
  <si>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</si>
  <si>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</si>
  <si>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</si>
  <si>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</si>
  <si>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</si>
  <si>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</si>
  <si>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</si>
  <si>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</si>
  <si>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</si>
  <si>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</si>
  <si>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</si>
  <si>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</si>
  <si>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</si>
  <si>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</si>
  <si>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</si>
  <si>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</si>
  <si>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</si>
  <si>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</si>
  <si>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</si>
  <si>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</si>
  <si>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</si>
  <si>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</si>
  <si>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</si>
  <si>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</si>
  <si>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</si>
  <si>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</si>
  <si>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</si>
  <si>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</si>
  <si>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</si>
  <si>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</si>
  <si>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</si>
  <si>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</si>
  <si>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</si>
  <si>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</si>
  <si>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</si>
  <si>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</si>
  <si>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</si>
  <si>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</si>
  <si>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</si>
  <si>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</si>
  <si>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</si>
  <si>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</si>
  <si>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</si>
  <si>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</si>
  <si>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</si>
  <si>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</si>
  <si>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</si>
  <si>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</si>
  <si>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</si>
  <si>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</si>
  <si>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</si>
  <si>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</si>
  <si>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</si>
  <si>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</si>
  <si>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</si>
  <si>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</si>
  <si>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</si>
  <si>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</si>
  <si>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</si>
  <si>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</si>
  <si>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</si>
  <si>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</si>
  <si>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</si>
  <si>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</si>
  <si>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</si>
  <si>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</si>
  <si>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</si>
  <si>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</si>
  <si>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</si>
  <si>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</si>
  <si>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</si>
  <si>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</si>
  <si>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</si>
  <si>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</si>
  <si>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</si>
  <si>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</si>
  <si>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</si>
  <si>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</si>
  <si>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</si>
  <si>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</si>
  <si>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</si>
  <si>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</si>
  <si>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</si>
  <si>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</si>
  <si>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</si>
  <si>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</si>
  <si>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</si>
  <si>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</si>
  <si>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</si>
  <si>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</si>
  <si>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</si>
  <si>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</si>
  <si>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</si>
  <si>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</si>
  <si>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</si>
  <si>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</si>
  <si>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</si>
  <si>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</si>
  <si>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</si>
  <si>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</si>
  <si>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</si>
  <si>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</si>
  <si>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</si>
  <si>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</si>
  <si>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</si>
  <si>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</si>
  <si>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</si>
  <si>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</si>
  <si>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</si>
  <si>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</si>
  <si>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</si>
  <si>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</si>
  <si>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</si>
  <si>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</si>
  <si>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</si>
  <si>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</si>
  <si>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</si>
  <si>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</si>
  <si>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</si>
  <si>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</si>
  <si>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</si>
  <si>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</si>
  <si>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</si>
  <si>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</si>
  <si>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</si>
  <si>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</si>
  <si>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</si>
  <si>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</si>
  <si>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</si>
  <si>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</si>
  <si>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</si>
  <si>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</si>
  <si>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</si>
  <si>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</si>
  <si>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</si>
  <si>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</si>
  <si>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</si>
  <si>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</si>
  <si>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</si>
  <si>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</si>
  <si>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</si>
  <si>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</si>
  <si>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</si>
  <si>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</si>
  <si>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</si>
  <si>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</si>
  <si>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</si>
  <si>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</si>
  <si>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</si>
  <si>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</si>
  <si>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</si>
  <si>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</si>
  <si>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</si>
  <si>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</si>
  <si>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</si>
  <si>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</si>
  <si>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</si>
  <si>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</si>
  <si>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</si>
  <si>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</si>
  <si>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</si>
  <si>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</si>
  <si>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</si>
  <si>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</si>
  <si>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</si>
  <si>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</si>
  <si>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</si>
  <si>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</si>
  <si>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</si>
  <si>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</si>
  <si>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</si>
  <si>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</si>
  <si>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</si>
  <si>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</si>
  <si>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</si>
  <si>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</si>
  <si>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</si>
  <si>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</si>
  <si>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</si>
  <si>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</si>
  <si>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</si>
  <si>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</si>
  <si>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</si>
  <si>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</si>
  <si>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</si>
  <si>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</si>
  <si>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</si>
  <si>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</si>
  <si>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</si>
  <si>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</si>
  <si>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</si>
  <si>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</si>
  <si>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</si>
  <si>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</si>
  <si>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</si>
  <si>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</si>
  <si>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</si>
  <si>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</si>
  <si>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</si>
  <si>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</si>
  <si>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</si>
  <si>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</si>
  <si>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</si>
  <si>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</si>
  <si>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</si>
  <si>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</si>
  <si>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</si>
  <si>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</si>
  <si>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</si>
  <si>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</si>
  <si>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</si>
  <si>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</si>
  <si>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</si>
  <si>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</si>
  <si>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</si>
  <si>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</si>
  <si>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</si>
  <si>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</si>
  <si>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</si>
  <si>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</si>
  <si>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</si>
  <si>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</si>
  <si>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</si>
  <si>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</si>
  <si>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</si>
  <si>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</si>
  <si>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</si>
  <si>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</si>
  <si>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</si>
  <si>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</si>
  <si>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</si>
  <si>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</si>
  <si>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</si>
  <si>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</si>
  <si>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</si>
  <si>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</si>
  <si>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</si>
  <si>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</si>
  <si>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</si>
  <si>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</si>
  <si>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</si>
  <si>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</si>
  <si>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</si>
  <si>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</si>
  <si>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</si>
  <si>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</si>
  <si>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</si>
  <si>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</si>
  <si>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</si>
  <si>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</si>
  <si>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</si>
  <si>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</si>
  <si>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</si>
  <si>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</si>
  <si>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</si>
  <si>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</si>
  <si>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</si>
  <si>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</si>
  <si>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</si>
  <si>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</si>
  <si>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</si>
  <si>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</si>
  <si>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</si>
  <si>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</si>
  <si>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</si>
  <si>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</si>
  <si>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</si>
  <si>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</si>
  <si>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</si>
  <si>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</si>
  <si>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</si>
  <si>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</si>
  <si>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</si>
  <si>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</si>
  <si>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</si>
  <si>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</si>
  <si>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</si>
  <si>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</si>
  <si>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</si>
  <si>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</si>
  <si>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</si>
  <si>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</si>
  <si>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</si>
  <si>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</si>
  <si>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</si>
  <si>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</si>
  <si>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</si>
  <si>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</si>
  <si>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</si>
  <si>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</si>
  <si>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</si>
  <si>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</si>
  <si>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</si>
  <si>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</si>
  <si>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</si>
  <si>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</si>
  <si>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</si>
  <si>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</si>
  <si>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</si>
  <si>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</si>
  <si>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</si>
  <si>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</si>
  <si>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</si>
  <si>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</si>
  <si>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</si>
  <si>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</si>
  <si>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</si>
  <si>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</si>
  <si>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</si>
  <si>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</si>
  <si>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</si>
  <si>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</si>
  <si>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</si>
  <si>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</si>
  <si>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</si>
  <si>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</si>
  <si>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</si>
  <si>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</si>
  <si>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</si>
  <si>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</si>
  <si>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</si>
  <si>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</si>
  <si>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</si>
  <si>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</si>
  <si>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</si>
  <si>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</si>
  <si>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</si>
  <si>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</si>
  <si>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</si>
  <si>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</si>
  <si>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</si>
  <si>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</si>
  <si>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</si>
  <si>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</si>
  <si>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</si>
  <si>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</si>
  <si>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</si>
  <si>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</si>
  <si>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</si>
  <si>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</si>
  <si>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</si>
  <si>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</si>
  <si>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</si>
  <si>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</si>
  <si>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</si>
  <si>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</si>
  <si>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</si>
  <si>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</si>
  <si>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</si>
  <si>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</si>
  <si>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</si>
  <si>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</si>
  <si>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</si>
  <si>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</si>
  <si>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</si>
  <si>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</si>
  <si>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</si>
  <si>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</si>
  <si>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</si>
  <si>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</si>
  <si>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</si>
  <si>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</si>
  <si>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</si>
  <si>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</si>
  <si>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</si>
  <si>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</si>
  <si>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</si>
  <si>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</si>
  <si>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</si>
  <si>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</si>
  <si>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</si>
  <si>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</si>
  <si>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</si>
  <si>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</si>
  <si>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</si>
  <si>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</si>
  <si>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</si>
  <si>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</si>
  <si>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</si>
  <si>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</si>
  <si>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</si>
  <si>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</si>
  <si>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</si>
  <si>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</si>
  <si>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</si>
  <si>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</si>
  <si>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</si>
  <si>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</si>
  <si>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</si>
  <si>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</si>
  <si>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</si>
  <si>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</si>
  <si>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</si>
  <si>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</si>
  <si>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</si>
  <si>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</si>
  <si>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</si>
  <si>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</si>
  <si>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</si>
  <si>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</si>
  <si>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</si>
  <si>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</si>
  <si>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</si>
  <si>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</si>
  <si>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</si>
  <si>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</si>
  <si>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</si>
  <si>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</si>
  <si>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</si>
  <si>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</si>
  <si>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</si>
  <si>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</si>
  <si>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</si>
  <si>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</si>
  <si>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</si>
  <si>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</si>
  <si>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</si>
  <si>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</si>
  <si>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</si>
  <si>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</si>
  <si>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</si>
  <si>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</si>
  <si>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</si>
  <si>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</si>
  <si>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</si>
  <si>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</si>
  <si>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</si>
  <si>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</si>
  <si>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</si>
  <si>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</si>
  <si>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</si>
  <si>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</si>
  <si>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</si>
  <si>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</si>
  <si>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</si>
  <si>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</si>
  <si>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</si>
  <si>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</si>
  <si>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</si>
  <si>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</si>
  <si>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</si>
  <si>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</si>
  <si>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</si>
  <si>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</si>
  <si>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</si>
  <si>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</si>
  <si>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</si>
  <si>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</si>
  <si>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</si>
  <si>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</si>
  <si>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</si>
  <si>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</si>
  <si>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</si>
  <si>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</si>
  <si>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</si>
  <si>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</si>
  <si>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</si>
  <si>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</si>
  <si>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</si>
  <si>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</si>
  <si>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</si>
  <si>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</si>
  <si>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</si>
  <si>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</si>
  <si>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</si>
  <si>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</si>
  <si>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</si>
  <si>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</si>
  <si>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</si>
  <si>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</si>
  <si>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</si>
  <si>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</si>
  <si>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</si>
  <si>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</si>
  <si>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</si>
  <si>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</si>
  <si>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</si>
  <si>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</si>
  <si>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</si>
  <si>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</si>
  <si>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</si>
  <si>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</si>
  <si>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</si>
  <si>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</si>
  <si>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</si>
  <si>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</si>
  <si>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</si>
  <si>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</si>
  <si>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</si>
  <si>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</si>
  <si>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</si>
  <si>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</si>
  <si>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</si>
  <si>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</si>
  <si>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</si>
  <si>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</si>
  <si>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</si>
  <si>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</si>
  <si>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</si>
  <si>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</si>
  <si>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</si>
  <si>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</si>
  <si>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</si>
  <si>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</si>
  <si>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</si>
  <si>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</si>
  <si>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</si>
  <si>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</si>
  <si>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</si>
  <si>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</si>
  <si>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</si>
  <si>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</si>
  <si>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</si>
  <si>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</si>
  <si>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</si>
  <si>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</si>
  <si>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</si>
  <si>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</si>
  <si>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</si>
  <si>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</si>
  <si>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</si>
  <si>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</si>
  <si>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</si>
  <si>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</si>
  <si>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</si>
  <si>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</si>
  <si>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</si>
  <si>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</si>
  <si>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</si>
  <si>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</si>
  <si>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</si>
  <si>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</si>
  <si>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</si>
  <si>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</si>
  <si>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</si>
  <si>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</si>
  <si>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</si>
  <si>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</si>
  <si>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</si>
  <si>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</si>
  <si>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</si>
  <si>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</si>
  <si>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</si>
  <si>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</si>
  <si>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</si>
  <si>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</si>
  <si>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</si>
  <si>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</si>
  <si>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</si>
  <si>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</si>
  <si>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</si>
  <si>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</si>
  <si>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</si>
  <si>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</si>
  <si>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</si>
  <si>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</si>
  <si>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</si>
  <si>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</si>
  <si>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</si>
  <si>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</si>
  <si>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</si>
  <si>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</si>
  <si>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</si>
  <si>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</si>
  <si>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</si>
  <si>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</si>
  <si>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</si>
  <si>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</si>
  <si>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</si>
  <si>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</si>
  <si>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</si>
  <si>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</si>
  <si>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</si>
  <si>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</si>
  <si>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</si>
  <si>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</si>
  <si>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</si>
  <si>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</si>
  <si>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</si>
  <si>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</si>
  <si>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</si>
  <si>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</si>
  <si>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</si>
  <si>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</si>
  <si>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</si>
  <si>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</si>
  <si>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</si>
  <si>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</si>
  <si>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</si>
  <si>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</si>
  <si>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</si>
  <si>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</si>
  <si>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</si>
  <si>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</si>
  <si>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</si>
  <si>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</si>
  <si>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</si>
  <si>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</si>
  <si>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</si>
  <si>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</si>
  <si>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</si>
  <si>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</si>
  <si>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</si>
  <si>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</si>
  <si>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</si>
  <si>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</si>
  <si>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</si>
  <si>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</si>
  <si>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</si>
  <si>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</si>
  <si>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</si>
  <si>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</si>
  <si>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</si>
  <si>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</si>
  <si>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</si>
  <si>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</si>
  <si>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</si>
  <si>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</si>
  <si>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</si>
  <si>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</si>
  <si>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</si>
  <si>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</si>
  <si>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</si>
  <si>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</si>
  <si>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</si>
  <si>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</si>
  <si>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</si>
  <si>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</si>
  <si>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</si>
  <si>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</si>
  <si>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</si>
  <si>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</si>
  <si>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</si>
  <si>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</si>
  <si>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</si>
  <si>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</si>
  <si>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</si>
  <si>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</si>
  <si>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</si>
  <si>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</si>
  <si>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</si>
  <si>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</si>
  <si>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</si>
  <si>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</si>
  <si>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</si>
  <si>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</si>
  <si>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</si>
  <si>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</si>
  <si>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</si>
  <si>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</si>
  <si>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</si>
  <si>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</si>
  <si>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</si>
  <si>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</si>
  <si>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</si>
  <si>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</si>
  <si>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</si>
  <si>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</si>
  <si>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</si>
  <si>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</si>
  <si>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</si>
  <si>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</si>
  <si>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</si>
  <si>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</si>
  <si>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</si>
  <si>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</si>
  <si>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</si>
  <si>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</si>
  <si>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</si>
  <si>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</si>
  <si>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</si>
  <si>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</si>
  <si>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</si>
  <si>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</si>
  <si>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</si>
  <si>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</si>
  <si>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</si>
  <si>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</si>
  <si>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</si>
  <si>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</si>
  <si>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</si>
  <si>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</si>
  <si>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</si>
  <si>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</si>
  <si>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</si>
  <si>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</si>
  <si>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</si>
  <si>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</si>
  <si>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</si>
  <si>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</si>
  <si>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</si>
  <si>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</si>
  <si>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</si>
  <si>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</si>
  <si>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</si>
  <si>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</si>
  <si>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</si>
  <si>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</si>
  <si>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</si>
  <si>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</si>
  <si>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</si>
  <si>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</si>
  <si>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</si>
  <si>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</si>
  <si>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</si>
  <si>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</si>
  <si>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</si>
  <si>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</si>
  <si>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</si>
  <si>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</si>
  <si>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</si>
  <si>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</si>
  <si>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</si>
  <si>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</si>
  <si>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</si>
  <si>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</si>
  <si>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</si>
  <si>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</si>
  <si>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</si>
  <si>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</si>
  <si>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</si>
  <si>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</si>
  <si>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</si>
  <si>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</si>
  <si>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</si>
  <si>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</si>
  <si>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</si>
  <si>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</si>
  <si>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</si>
  <si>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</si>
  <si>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</si>
  <si>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</si>
  <si>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</si>
  <si>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</si>
  <si>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</si>
  <si>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</si>
  <si>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</si>
  <si>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</si>
  <si>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</si>
  <si>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</si>
  <si>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</si>
  <si>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</si>
  <si>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</si>
  <si>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</si>
  <si>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</si>
  <si>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</si>
  <si>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</si>
  <si>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</si>
  <si>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</si>
  <si>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</si>
  <si>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</si>
  <si>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</si>
  <si>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</si>
  <si>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</si>
  <si>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</si>
  <si>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</si>
  <si>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</si>
  <si>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</si>
  <si>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</si>
  <si>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</si>
  <si>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</si>
  <si>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</si>
  <si>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</si>
  <si>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</si>
  <si>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</si>
  <si>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</si>
  <si>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</si>
  <si>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</si>
  <si>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</si>
  <si>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</si>
  <si>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</si>
  <si>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</si>
  <si>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</si>
  <si>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</si>
  <si>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</si>
  <si>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</si>
  <si>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</si>
  <si>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</si>
  <si>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</si>
  <si>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</si>
  <si>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</si>
  <si>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</si>
  <si>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</si>
  <si>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</si>
  <si>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</si>
  <si>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</si>
  <si>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</si>
  <si>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</si>
  <si>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</si>
  <si>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</si>
  <si>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</si>
  <si>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</si>
  <si>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</si>
  <si>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</si>
  <si>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</si>
  <si>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</si>
  <si>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</si>
  <si>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</si>
  <si>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</si>
  <si>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</si>
  <si>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</si>
  <si>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</si>
  <si>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</si>
  <si>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</si>
  <si>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</si>
  <si>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</si>
  <si>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</si>
  <si>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</si>
  <si>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</si>
  <si>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</si>
  <si>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</si>
  <si>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</si>
  <si>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</si>
  <si>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</si>
  <si>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</si>
  <si>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</si>
  <si>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</si>
  <si>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</si>
  <si>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</si>
  <si>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</si>
  <si>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</si>
  <si>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</si>
  <si>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</si>
  <si>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</si>
  <si>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</si>
  <si>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</si>
  <si>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</si>
  <si>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</si>
  <si>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</si>
  <si>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</si>
  <si>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</si>
  <si>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</si>
  <si>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</si>
  <si>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</si>
  <si>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</si>
  <si>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</si>
  <si>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</si>
  <si>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</si>
  <si>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</si>
  <si>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</si>
  <si>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</si>
  <si>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</si>
  <si>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</si>
  <si>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</si>
  <si>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</si>
  <si>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</si>
  <si>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</si>
  <si>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</si>
  <si>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</si>
  <si>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</si>
  <si>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</si>
  <si>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</si>
  <si>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</si>
  <si>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</si>
  <si>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</si>
  <si>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</si>
  <si>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</si>
  <si>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</si>
  <si>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</si>
  <si>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</si>
  <si>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</si>
  <si>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</si>
  <si>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</si>
  <si>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</si>
  <si>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</si>
  <si>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</si>
  <si>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</si>
  <si>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</si>
  <si>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</si>
  <si>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</si>
  <si>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</si>
  <si>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</si>
  <si>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</si>
  <si>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</si>
  <si>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</si>
  <si>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</si>
  <si>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</si>
  <si>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</si>
  <si>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</si>
  <si>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</si>
  <si>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</si>
  <si>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</si>
  <si>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</si>
  <si>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</si>
  <si>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</si>
  <si>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</si>
  <si>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</si>
  <si>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</si>
  <si>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</si>
  <si>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</si>
  <si>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</si>
  <si>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</si>
  <si>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</si>
  <si>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</si>
  <si>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</si>
  <si>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</si>
  <si>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</si>
  <si>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</si>
  <si>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</si>
  <si>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</si>
  <si>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</si>
  <si>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</si>
  <si>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</si>
  <si>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</si>
  <si>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</si>
  <si>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</si>
  <si>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</si>
  <si>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</si>
  <si>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</si>
  <si>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</si>
  <si>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</si>
  <si>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</si>
  <si>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</si>
  <si>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</si>
  <si>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</si>
  <si>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</si>
  <si>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</si>
  <si>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</si>
  <si>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</si>
  <si>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</si>
  <si>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</si>
  <si>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</si>
  <si>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</si>
  <si>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</si>
  <si>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</si>
  <si>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</si>
  <si>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</si>
  <si>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</si>
  <si>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</si>
  <si>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</si>
  <si>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</si>
  <si>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</si>
  <si>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</si>
  <si>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</si>
  <si>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</si>
  <si>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</si>
  <si>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</si>
  <si>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</si>
  <si>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</si>
  <si>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</si>
  <si>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</si>
  <si>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</si>
  <si>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</si>
  <si>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</si>
  <si>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</si>
  <si>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</si>
  <si>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</si>
  <si>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</si>
  <si>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</si>
  <si>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</si>
  <si>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</si>
  <si>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</si>
  <si>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</si>
  <si>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</si>
  <si>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</si>
  <si>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</si>
  <si>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</si>
  <si>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</si>
  <si>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</si>
  <si>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</si>
  <si>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</si>
  <si>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</si>
  <si>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</si>
  <si>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</si>
  <si>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</si>
  <si>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</si>
  <si>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</si>
  <si>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</si>
  <si>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</si>
  <si>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</si>
  <si>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</si>
  <si>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</si>
  <si>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</si>
  <si>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</si>
  <si>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</si>
  <si>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</si>
  <si>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</si>
  <si>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</si>
  <si>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</si>
  <si>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</si>
  <si>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</si>
  <si>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</si>
  <si>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</si>
  <si>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</si>
  <si>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</si>
  <si>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</si>
  <si>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</si>
  <si>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</si>
  <si>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</si>
  <si>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</si>
  <si>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</si>
  <si>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</si>
  <si>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</si>
  <si>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</si>
  <si>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</si>
  <si>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</si>
  <si>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</si>
  <si>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</si>
  <si>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</si>
  <si>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</si>
  <si>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</si>
  <si>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</si>
  <si>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</si>
  <si>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</si>
  <si>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</si>
  <si>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</si>
  <si>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</si>
  <si>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</si>
  <si>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</si>
  <si>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</si>
  <si>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</si>
  <si>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</si>
  <si>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</si>
  <si>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</si>
  <si>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</si>
  <si>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</si>
  <si>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</si>
  <si>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</si>
  <si>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</si>
  <si>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</si>
  <si>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</si>
  <si>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</si>
  <si>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</si>
  <si>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</si>
  <si>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</si>
  <si>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</si>
  <si>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</si>
  <si>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</si>
  <si>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</si>
  <si>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</si>
  <si>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</si>
  <si>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</si>
  <si>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</si>
  <si>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</si>
  <si>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</si>
  <si>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</si>
  <si>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</si>
  <si>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</si>
  <si>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</si>
  <si>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</si>
  <si>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</si>
  <si>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</si>
  <si>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</si>
  <si>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</si>
  <si>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</si>
  <si>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</si>
  <si>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</si>
  <si>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</si>
  <si>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</si>
  <si>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</si>
  <si>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</si>
  <si>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</si>
  <si>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</si>
  <si>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</si>
  <si>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</si>
  <si>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</si>
  <si>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</si>
  <si>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</si>
  <si>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</si>
  <si>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</si>
  <si>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</si>
  <si>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</si>
  <si>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</si>
  <si>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</si>
  <si>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</si>
  <si>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</si>
  <si>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</si>
  <si>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</si>
  <si>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</si>
  <si>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</si>
  <si>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</si>
  <si>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</si>
  <si>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</si>
  <si>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</si>
  <si>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</si>
  <si>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</si>
  <si>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</si>
  <si>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</si>
  <si>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</si>
  <si>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</si>
  <si>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</si>
  <si>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</si>
  <si>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</si>
  <si>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</si>
  <si>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</si>
  <si>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</si>
  <si>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</si>
  <si>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</si>
  <si>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</si>
  <si>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</si>
  <si>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</si>
  <si>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</si>
  <si>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</si>
  <si>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</si>
  <si>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</si>
  <si>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</si>
  <si>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</si>
  <si>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</si>
  <si>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</si>
  <si>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</si>
  <si>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</si>
  <si>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</si>
  <si>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</si>
  <si>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</si>
  <si>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</si>
  <si>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</si>
  <si>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</si>
  <si>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</si>
  <si>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</si>
  <si>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</si>
  <si>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</si>
  <si>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</si>
  <si>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</si>
  <si>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</si>
  <si>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</si>
  <si>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</si>
  <si>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</si>
  <si>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</si>
  <si>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</si>
  <si>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</si>
  <si>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</si>
  <si>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</si>
  <si>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</si>
  <si>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</si>
  <si>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</si>
  <si>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</si>
  <si>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</si>
  <si>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</si>
  <si>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</si>
  <si>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</si>
  <si>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</si>
  <si>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</si>
  <si>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</si>
  <si>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</si>
  <si>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</si>
  <si>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</si>
  <si>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</si>
  <si>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</si>
  <si>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</si>
  <si>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</si>
  <si>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</si>
  <si>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</si>
  <si>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</si>
  <si>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</si>
  <si>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</si>
  <si>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</si>
  <si>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</si>
  <si>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</si>
  <si>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</si>
  <si>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</si>
  <si>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</si>
  <si>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</si>
  <si>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</si>
  <si>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</si>
  <si>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</si>
  <si>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</si>
  <si>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</si>
  <si>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</si>
  <si>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</si>
  <si>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</si>
  <si>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</si>
  <si>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</si>
  <si>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</si>
  <si>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</si>
  <si>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</si>
  <si>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</si>
  <si>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</si>
  <si>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</si>
  <si>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</si>
  <si>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</si>
  <si>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</si>
  <si>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</si>
  <si>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</si>
  <si>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</si>
  <si>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</si>
  <si>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</si>
  <si>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</si>
  <si>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</si>
  <si>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</si>
  <si>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</si>
  <si>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</si>
  <si>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</si>
  <si>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</si>
  <si>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</si>
  <si>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</si>
  <si>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</si>
  <si>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</si>
  <si>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</si>
  <si>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</si>
  <si>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</si>
  <si>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</si>
  <si>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</si>
  <si>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</si>
  <si>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</si>
  <si>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</si>
  <si>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</si>
  <si>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</si>
  <si>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</si>
  <si>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</si>
  <si>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</si>
  <si>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</si>
  <si>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</si>
  <si>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</si>
  <si>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</si>
  <si>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</si>
  <si>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</si>
  <si>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</si>
  <si>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</si>
  <si>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</si>
  <si>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</si>
  <si>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</si>
  <si>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</si>
  <si>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</si>
  <si>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</si>
  <si>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</si>
  <si>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</si>
  <si>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</si>
  <si>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</si>
  <si>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</si>
  <si>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</si>
  <si>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</si>
  <si>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</si>
  <si>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</si>
  <si>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</si>
  <si>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</si>
  <si>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</si>
  <si>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</si>
  <si>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</si>
  <si>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</si>
  <si>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</si>
  <si>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</si>
  <si>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</si>
  <si>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</si>
  <si>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</si>
  <si>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</si>
  <si>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</si>
  <si>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</si>
  <si>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</si>
  <si>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</si>
  <si>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</si>
  <si>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</si>
  <si>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</si>
  <si>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</si>
  <si>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</si>
  <si>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</si>
  <si>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</si>
  <si>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</si>
  <si>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</si>
  <si>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</si>
  <si>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</si>
  <si>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</si>
  <si>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</si>
  <si>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</si>
  <si>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</si>
  <si>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</si>
  <si>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</si>
  <si>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</si>
  <si>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</si>
  <si>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</si>
  <si>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</si>
  <si>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</si>
  <si>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</si>
  <si>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</si>
  <si>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</si>
  <si>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</si>
  <si>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</si>
  <si>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</si>
  <si>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</si>
  <si>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</si>
  <si>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</si>
  <si>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</si>
  <si>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</si>
  <si>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</si>
  <si>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</si>
  <si>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</si>
  <si>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</si>
  <si>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</si>
  <si>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</si>
  <si>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</si>
  <si>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</si>
  <si>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</si>
  <si>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</si>
  <si>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</si>
  <si>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</si>
  <si>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</si>
  <si>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</si>
  <si>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</si>
  <si>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</si>
  <si>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</si>
  <si>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</si>
  <si>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</si>
  <si>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</si>
  <si>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</si>
  <si>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</si>
  <si>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</si>
  <si>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</si>
  <si>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</si>
  <si>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</si>
  <si>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</si>
  <si>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</si>
  <si>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</si>
  <si>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</si>
  <si>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</si>
  <si>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</si>
  <si>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</si>
  <si>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</si>
  <si>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</si>
  <si>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</si>
  <si>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</si>
  <si>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</si>
  <si>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</si>
  <si>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</si>
  <si>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</si>
  <si>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</si>
  <si>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</si>
  <si>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</si>
  <si>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</si>
  <si>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</si>
  <si>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</si>
  <si>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</si>
  <si>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</si>
  <si>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</si>
  <si>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</si>
  <si>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</si>
  <si>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</si>
  <si>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</si>
  <si>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</si>
  <si>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</si>
  <si>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</si>
  <si>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</si>
  <si>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</si>
  <si>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</si>
  <si>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</si>
  <si>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</si>
  <si>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</si>
  <si>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</si>
  <si>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</si>
  <si>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</si>
  <si>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</si>
  <si>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</si>
  <si>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</si>
  <si>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</si>
  <si>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</si>
  <si>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</si>
  <si>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</si>
  <si>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</si>
  <si>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</si>
  <si>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</si>
  <si>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</si>
  <si>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</si>
  <si>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</si>
  <si>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</si>
  <si>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</si>
  <si>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</si>
  <si>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</si>
  <si>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</si>
  <si>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</si>
  <si>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</si>
  <si>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</si>
  <si>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</si>
  <si>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</si>
  <si>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</si>
  <si>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</si>
  <si>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</si>
  <si>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</si>
  <si>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</si>
  <si>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</si>
  <si>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</si>
  <si>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</si>
  <si>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</si>
  <si>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</si>
  <si>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</si>
  <si>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</si>
  <si>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</si>
  <si>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</si>
  <si>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</si>
  <si>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</si>
  <si>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</si>
  <si>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</si>
  <si>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</si>
  <si>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</si>
  <si>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</si>
  <si>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</si>
  <si>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</si>
  <si>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</si>
  <si>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</si>
  <si>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</si>
  <si>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</si>
  <si>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</si>
  <si>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</si>
  <si>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</si>
  <si>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</si>
  <si>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</si>
  <si>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</si>
  <si>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</si>
  <si>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</si>
  <si>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</si>
  <si>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</si>
  <si>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</si>
  <si>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</si>
  <si>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</si>
  <si>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</si>
  <si>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</si>
  <si>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</si>
  <si>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</si>
  <si>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</si>
  <si>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</si>
  <si>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</si>
  <si>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</si>
  <si>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</si>
  <si>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</si>
  <si>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</si>
  <si>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</si>
  <si>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</si>
  <si>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</si>
  <si>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</si>
  <si>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</si>
  <si>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</si>
  <si>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</si>
  <si>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</si>
  <si>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</si>
  <si>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</si>
  <si>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</si>
  <si>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</si>
  <si>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</si>
  <si>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</si>
  <si>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</si>
  <si>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</si>
  <si>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</si>
  <si>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</si>
  <si>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</si>
  <si>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</si>
  <si>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</si>
  <si>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</si>
  <si>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</si>
  <si>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</si>
  <si>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</si>
  <si>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</si>
  <si>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</si>
  <si>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</si>
  <si>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</si>
  <si>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</si>
  <si>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</si>
  <si>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</si>
  <si>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</si>
  <si>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</si>
  <si>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</si>
  <si>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</si>
  <si>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</si>
  <si>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</si>
  <si>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</si>
  <si>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</si>
  <si>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</si>
  <si>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</si>
  <si>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</si>
  <si>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</si>
  <si>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</si>
  <si>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</si>
  <si>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</si>
  <si>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</si>
  <si>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</si>
  <si>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</si>
  <si>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</si>
  <si>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</si>
  <si>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</si>
  <si>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</si>
  <si>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</si>
  <si>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</si>
  <si>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</si>
  <si>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</si>
  <si>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</si>
  <si>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</si>
  <si>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</si>
  <si>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</si>
  <si>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</si>
  <si>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</si>
  <si>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</si>
  <si>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</si>
  <si>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</si>
  <si>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</si>
  <si>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</si>
  <si>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</si>
  <si>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</si>
  <si>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</si>
  <si>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</si>
  <si>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</si>
  <si>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</si>
  <si>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</si>
  <si>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</si>
  <si>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</si>
  <si>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</si>
  <si>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</si>
  <si>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</si>
  <si>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</si>
  <si>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</si>
  <si>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</si>
  <si>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</si>
  <si>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</si>
  <si>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</si>
  <si>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</si>
  <si>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</si>
  <si>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</si>
  <si>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</si>
  <si>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</si>
  <si>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</si>
  <si>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</si>
  <si>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</si>
  <si>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</si>
  <si>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</si>
  <si>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</si>
  <si>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</si>
  <si>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</si>
  <si>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</si>
  <si>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</si>
  <si>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</si>
  <si>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</si>
  <si>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</si>
  <si>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</si>
  <si>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</si>
  <si>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</si>
  <si>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</si>
  <si>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</si>
  <si>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</si>
  <si>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</si>
  <si>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</si>
  <si>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</si>
  <si>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</si>
  <si>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</si>
  <si>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</si>
  <si>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</si>
  <si>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</si>
  <si>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</si>
  <si>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</si>
  <si>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</si>
  <si>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</si>
  <si>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</si>
  <si>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</si>
  <si>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</si>
  <si>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</si>
  <si>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</si>
  <si>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</si>
  <si>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</si>
  <si>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</si>
  <si>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</si>
  <si>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</si>
  <si>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</si>
  <si>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</si>
  <si>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</si>
  <si>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</si>
  <si>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</si>
  <si>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</si>
  <si>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</si>
  <si>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</si>
  <si>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</si>
  <si>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</si>
  <si>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</si>
  <si>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</si>
  <si>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</si>
  <si>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</si>
  <si>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</si>
  <si>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</si>
  <si>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</si>
  <si>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</si>
  <si>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</si>
  <si>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</si>
  <si>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</si>
  <si>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</si>
  <si>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</si>
  <si>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</si>
  <si>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</si>
  <si>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</si>
  <si>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</si>
  <si>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</si>
  <si>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</si>
  <si>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</si>
  <si>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</si>
  <si>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</si>
  <si>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</si>
  <si>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</si>
  <si>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</si>
  <si>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</si>
  <si>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</si>
  <si>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</si>
  <si>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</si>
  <si>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</si>
  <si>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</si>
  <si>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</si>
  <si>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</si>
  <si>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</si>
  <si>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</si>
  <si>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</si>
  <si>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</si>
  <si>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</si>
  <si>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</si>
  <si>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</si>
  <si>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</si>
  <si>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</si>
  <si>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</si>
  <si>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</si>
  <si>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</si>
  <si>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</si>
  <si>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</si>
  <si>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</si>
  <si>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</si>
  <si>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</si>
  <si>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</si>
  <si>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</si>
  <si>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</si>
  <si>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</si>
  <si>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</si>
  <si>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</si>
  <si>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</si>
  <si>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</si>
  <si>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</si>
  <si>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</si>
  <si>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</si>
  <si>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</si>
  <si>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</si>
  <si>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</si>
  <si>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</si>
  <si>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</si>
  <si>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</si>
  <si>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</si>
  <si>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</si>
  <si>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</si>
  <si>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</si>
  <si>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</si>
  <si>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</si>
  <si>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</si>
  <si>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</si>
  <si>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</si>
  <si>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</si>
  <si>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</si>
  <si>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</si>
  <si>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</si>
  <si>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</si>
  <si>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</si>
  <si>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</si>
  <si>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</si>
  <si>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</si>
  <si>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</si>
  <si>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</si>
  <si>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</si>
  <si>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</si>
  <si>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</si>
  <si>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</si>
  <si>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</si>
  <si>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</si>
  <si>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</si>
  <si>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</si>
  <si>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</si>
  <si>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</si>
  <si>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</si>
  <si>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</si>
  <si>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</si>
  <si>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</si>
  <si>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</si>
  <si>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</si>
  <si>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</si>
  <si>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</si>
  <si>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</si>
  <si>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</si>
  <si>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</si>
  <si>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</si>
  <si>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</si>
  <si>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</si>
  <si>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</si>
  <si>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</si>
  <si>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</si>
  <si>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</si>
  <si>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</si>
  <si>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</si>
  <si>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</si>
  <si>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</si>
  <si>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</si>
  <si>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</si>
  <si>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</si>
  <si>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</si>
  <si>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</si>
  <si>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</si>
  <si>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</si>
  <si>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</si>
  <si>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</si>
  <si>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</si>
  <si>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</si>
  <si>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</si>
  <si>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</si>
  <si>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</si>
  <si>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</si>
  <si>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</si>
  <si>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</si>
  <si>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</si>
  <si>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</si>
  <si>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</si>
  <si>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</si>
  <si>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</si>
  <si>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</si>
  <si>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</si>
  <si>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</si>
  <si>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</si>
  <si>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</si>
  <si>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</si>
  <si>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</si>
  <si>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</si>
  <si>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</si>
  <si>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</si>
  <si>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</si>
  <si>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</si>
  <si>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</si>
  <si>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</si>
  <si>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</si>
  <si>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</si>
  <si>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</si>
  <si>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</si>
  <si>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</si>
  <si>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</si>
  <si>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</si>
  <si>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</si>
  <si>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</si>
  <si>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</si>
  <si>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</si>
  <si>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</si>
  <si>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</si>
  <si>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</si>
  <si>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</si>
  <si>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</si>
  <si>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</si>
  <si>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</si>
  <si>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</si>
  <si>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</si>
  <si>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</si>
  <si>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</si>
  <si>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</si>
  <si>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</si>
  <si>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</si>
  <si>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</si>
  <si>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</si>
  <si>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</si>
  <si>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</si>
  <si>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</si>
  <si>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</si>
  <si>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</si>
  <si>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</si>
  <si>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</si>
  <si>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</si>
  <si>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</si>
  <si>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</si>
  <si>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</si>
  <si>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</si>
  <si>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</si>
  <si>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</si>
  <si>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</si>
  <si>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</si>
  <si>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</si>
  <si>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</si>
  <si>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</si>
  <si>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</si>
  <si>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</si>
  <si>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</si>
  <si>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</si>
  <si>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</si>
  <si>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</si>
  <si>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</si>
  <si>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</si>
  <si>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</si>
  <si>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</si>
  <si>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</si>
  <si>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</si>
  <si>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</si>
  <si>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</si>
  <si>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</si>
  <si>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</si>
  <si>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</si>
  <si>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</si>
  <si>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</si>
  <si>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</si>
  <si>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</si>
  <si>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</si>
  <si>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</si>
  <si>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</si>
  <si>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</si>
  <si>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</si>
  <si>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</si>
  <si>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</si>
  <si>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</si>
  <si>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</si>
  <si>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</si>
  <si>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</si>
  <si>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</si>
  <si>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</si>
  <si>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</si>
  <si>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</si>
  <si>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</si>
  <si>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</si>
  <si>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</si>
  <si>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</si>
  <si>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</si>
  <si>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</si>
  <si>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</si>
  <si>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</si>
  <si>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</si>
  <si>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</si>
  <si>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</si>
  <si>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</si>
  <si>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</si>
  <si>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</si>
  <si>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</si>
  <si>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</si>
  <si>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</si>
  <si>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</si>
  <si>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</si>
  <si>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</si>
  <si>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</si>
  <si>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</si>
  <si>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</si>
  <si>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</si>
  <si>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</si>
  <si>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</si>
  <si>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</si>
  <si>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</si>
  <si>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</si>
  <si>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</si>
  <si>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</si>
  <si>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</si>
  <si>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</si>
  <si>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</si>
  <si>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</si>
  <si>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</si>
  <si>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</si>
  <si>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</si>
  <si>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</si>
  <si>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</si>
  <si>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</si>
  <si>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</si>
  <si>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</si>
  <si>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</si>
  <si>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</si>
  <si>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</si>
  <si>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</si>
  <si>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</si>
  <si>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</si>
  <si>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</si>
  <si>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</si>
  <si>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</si>
  <si>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</si>
  <si>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</si>
  <si>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</si>
  <si>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</si>
  <si>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</si>
  <si>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</si>
  <si>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</si>
  <si>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</si>
  <si>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</si>
  <si>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</si>
  <si>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</si>
  <si>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</si>
  <si>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</si>
  <si>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</si>
  <si>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</si>
  <si>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</si>
  <si>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</si>
  <si>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</si>
  <si>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</si>
  <si>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</si>
  <si>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</si>
  <si>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</si>
  <si>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</si>
  <si>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</si>
  <si>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</si>
  <si>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</si>
  <si>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</si>
  <si>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</si>
  <si>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</si>
  <si>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</si>
  <si>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</si>
  <si>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</si>
  <si>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</si>
  <si>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</si>
  <si>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</si>
  <si>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</si>
  <si>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</si>
  <si>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</si>
  <si>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</si>
  <si>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</si>
  <si>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</si>
  <si>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</si>
  <si>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</si>
  <si>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</si>
  <si>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</si>
  <si>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</si>
  <si>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</si>
  <si>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</si>
  <si>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</si>
  <si>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</si>
  <si>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</si>
  <si>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</si>
  <si>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</si>
  <si>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</si>
  <si>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</si>
  <si>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</si>
  <si>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</si>
  <si>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</si>
  <si>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</si>
  <si>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</si>
  <si>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</si>
  <si>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</si>
  <si>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</si>
  <si>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</si>
  <si>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</si>
  <si>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</si>
  <si>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</si>
  <si>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</si>
  <si>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</si>
  <si>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</si>
  <si>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</si>
  <si>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</si>
  <si>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</si>
  <si>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</si>
  <si>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</si>
  <si>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</si>
  <si>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</si>
  <si>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</si>
  <si>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</si>
  <si>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</si>
  <si>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</si>
  <si>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</si>
  <si>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</si>
  <si>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</si>
  <si>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</si>
  <si>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</si>
  <si>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</si>
  <si>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</si>
  <si>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</si>
  <si>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</si>
  <si>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</si>
  <si>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</si>
  <si>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</si>
  <si>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</si>
  <si>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</si>
  <si>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</si>
  <si>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</si>
  <si>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</si>
  <si>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</si>
  <si>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</si>
  <si>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</si>
  <si>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</si>
  <si>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</si>
  <si>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</si>
  <si>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</si>
  <si>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</si>
  <si>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</si>
  <si>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</si>
  <si>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</si>
  <si>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</si>
  <si>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</si>
  <si>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</si>
  <si>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</si>
  <si>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</si>
  <si>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</si>
  <si>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</si>
  <si>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</si>
  <si>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</si>
  <si>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</si>
  <si>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</si>
  <si>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</si>
  <si>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</si>
  <si>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</si>
  <si>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</si>
  <si>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</si>
  <si>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</si>
  <si>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</si>
  <si>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</si>
  <si>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</si>
  <si>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</si>
  <si>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</si>
  <si>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</si>
  <si>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</si>
  <si>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</si>
  <si>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</si>
  <si>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</si>
  <si>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</si>
  <si>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</si>
  <si>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</si>
  <si>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</si>
  <si>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</si>
  <si>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</si>
  <si>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</si>
  <si>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</si>
  <si>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</si>
  <si>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</si>
  <si>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</si>
  <si>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</si>
  <si>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</si>
  <si>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</si>
  <si>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</si>
  <si>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</si>
  <si>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</si>
  <si>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</si>
  <si>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</si>
  <si>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</si>
  <si>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</si>
  <si>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</si>
  <si>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</si>
  <si>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</si>
  <si>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</si>
  <si>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</si>
  <si>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</si>
  <si>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</si>
  <si>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</si>
  <si>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</si>
  <si>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</si>
  <si>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</si>
  <si>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</si>
  <si>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</si>
  <si>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</si>
  <si>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</si>
  <si>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</si>
  <si>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</si>
  <si>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</si>
  <si>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</si>
  <si>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</si>
  <si>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</si>
  <si>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</si>
  <si>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</si>
  <si>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</si>
  <si>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</si>
  <si>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</si>
  <si>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</si>
  <si>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</si>
  <si>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</si>
  <si>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</si>
  <si>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</si>
  <si>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</si>
  <si>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</si>
  <si>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</si>
  <si>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</si>
  <si>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</si>
  <si>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</si>
  <si>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</si>
  <si>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</si>
  <si>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</si>
  <si>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</si>
  <si>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</si>
  <si>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</si>
  <si>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</si>
  <si>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</si>
  <si>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</si>
  <si>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</si>
  <si>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</si>
  <si>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</si>
  <si>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</si>
  <si>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</si>
  <si>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</si>
  <si>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</si>
  <si>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</si>
  <si>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</si>
  <si>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</si>
  <si>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</si>
  <si>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</si>
  <si>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</si>
  <si>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</si>
  <si>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</si>
  <si>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</si>
  <si>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</si>
  <si>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</si>
  <si>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</si>
  <si>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</si>
  <si>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</si>
  <si>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</si>
  <si>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</si>
  <si>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</si>
  <si>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</si>
  <si>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</si>
  <si>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</si>
  <si>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</si>
  <si>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</si>
  <si>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</si>
  <si>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</si>
  <si>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</si>
  <si>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</si>
  <si>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</si>
  <si>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</si>
  <si>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</si>
  <si>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</si>
  <si>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</si>
  <si>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</si>
  <si>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</si>
  <si>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</si>
  <si>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</si>
  <si>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</si>
  <si>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</si>
  <si>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</si>
  <si>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</si>
  <si>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</si>
  <si>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</si>
  <si>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</si>
  <si>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</si>
  <si>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</si>
  <si>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</si>
  <si>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</si>
  <si>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</si>
  <si>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</si>
  <si>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</si>
  <si>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</si>
  <si>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</si>
  <si>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</si>
  <si>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</si>
  <si>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</si>
  <si>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</si>
  <si>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</si>
  <si>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</si>
  <si>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</si>
  <si>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</si>
  <si>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</si>
  <si>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</si>
  <si>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</si>
  <si>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</si>
  <si>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</si>
  <si>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</si>
  <si>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</si>
  <si>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</si>
  <si>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</si>
  <si>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</si>
  <si>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</si>
  <si>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</si>
  <si>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</si>
  <si>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</si>
  <si>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</si>
  <si>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</si>
  <si>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</si>
  <si>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</si>
  <si>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</si>
  <si>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</si>
  <si>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</si>
  <si>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</si>
  <si>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</si>
  <si>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</si>
  <si>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</si>
  <si>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</si>
  <si>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</si>
  <si>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</si>
  <si>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</si>
  <si>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</si>
  <si>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</si>
  <si>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</si>
  <si>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</si>
  <si>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</si>
  <si>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</si>
  <si>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</si>
  <si>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</si>
  <si>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</si>
  <si>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</si>
  <si>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</si>
  <si>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</si>
  <si>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</si>
  <si>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</si>
  <si>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</si>
  <si>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</si>
  <si>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</si>
  <si>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</si>
  <si>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</si>
  <si>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</si>
  <si>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</si>
  <si>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</si>
  <si>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</si>
  <si>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</si>
  <si>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</si>
  <si>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</si>
  <si>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</si>
  <si>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</si>
  <si>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</si>
  <si>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</si>
  <si>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</si>
  <si>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</si>
  <si>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</si>
  <si>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</si>
  <si>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</si>
  <si>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</si>
  <si>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</si>
  <si>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</si>
  <si>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</si>
  <si>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</si>
  <si>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</si>
  <si>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</si>
  <si>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</si>
  <si>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</si>
  <si>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</si>
  <si>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</si>
  <si>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</si>
  <si>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</si>
  <si>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</si>
  <si>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</si>
  <si>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</si>
  <si>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</si>
  <si>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</si>
  <si>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</si>
  <si>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</si>
  <si>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</si>
  <si>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</si>
  <si>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</si>
  <si>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</si>
  <si>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</si>
  <si>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</si>
  <si>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</si>
  <si>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</si>
  <si>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</si>
  <si>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</si>
  <si>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</si>
  <si>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</si>
  <si>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</si>
  <si>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</si>
  <si>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</si>
  <si>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</si>
  <si>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</si>
  <si>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</si>
  <si>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</si>
  <si>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</si>
  <si>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</si>
  <si>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</si>
  <si>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</si>
  <si>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</si>
  <si>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</si>
  <si>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</si>
  <si>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</si>
  <si>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</si>
  <si>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</si>
  <si>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</si>
  <si>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</si>
  <si>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</si>
  <si>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</si>
  <si>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</si>
  <si>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</si>
  <si>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</si>
  <si>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</si>
  <si>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</si>
  <si>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</si>
  <si>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</si>
  <si>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</si>
  <si>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</si>
  <si>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</si>
  <si>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</si>
  <si>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</si>
  <si>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</si>
  <si>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</si>
  <si>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</si>
  <si>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</si>
  <si>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</si>
  <si>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</si>
  <si>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</si>
  <si>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</si>
  <si>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</si>
  <si>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</si>
  <si>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</si>
  <si>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</si>
  <si>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</si>
  <si>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</si>
  <si>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</si>
  <si>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</si>
  <si>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</si>
  <si>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</si>
  <si>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</si>
  <si>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</si>
  <si>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</si>
  <si>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</si>
  <si>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</si>
  <si>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</si>
  <si>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</si>
  <si>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</si>
  <si>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</si>
  <si>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</si>
  <si>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</si>
  <si>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</si>
  <si>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</si>
  <si>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</si>
  <si>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</si>
  <si>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</si>
  <si>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</si>
  <si>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</si>
  <si>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</si>
  <si>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</si>
  <si>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</si>
  <si>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</si>
  <si>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</si>
  <si>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</si>
  <si>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</si>
  <si>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</si>
  <si>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</si>
  <si>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</si>
  <si>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</si>
  <si>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</si>
  <si>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</si>
  <si>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</si>
  <si>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</si>
  <si>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</si>
  <si>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</si>
  <si>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</si>
  <si>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</si>
  <si>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</si>
  <si>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</si>
  <si>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</si>
  <si>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</si>
  <si>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</si>
  <si>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</si>
  <si>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</si>
  <si>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</si>
  <si>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</si>
  <si>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</si>
  <si>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</si>
  <si>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</si>
  <si>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</si>
  <si>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</si>
  <si>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</si>
  <si>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</si>
  <si>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</si>
  <si>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</si>
  <si>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</si>
  <si>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</si>
  <si>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</si>
  <si>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</si>
  <si>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</si>
  <si>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</si>
  <si>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</si>
  <si>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</si>
  <si>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</si>
  <si>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</si>
  <si>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</si>
  <si>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</si>
  <si>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</si>
  <si>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</si>
  <si>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</si>
  <si>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</si>
  <si>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</si>
  <si>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</si>
  <si>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</si>
  <si>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</si>
  <si>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</si>
  <si>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</si>
  <si>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</si>
  <si>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</si>
  <si>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</si>
  <si>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</si>
  <si>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</si>
  <si>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</si>
  <si>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</si>
  <si>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</si>
  <si>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</si>
  <si>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</si>
  <si>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</si>
  <si>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</si>
  <si>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</si>
  <si>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</si>
  <si>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</si>
  <si>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</si>
  <si>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</si>
  <si>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</si>
  <si>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</si>
  <si>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</si>
  <si>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</si>
  <si>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</si>
  <si>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</si>
  <si>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</si>
  <si>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</si>
  <si>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</si>
  <si>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</si>
  <si>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</si>
  <si>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</si>
  <si>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</si>
  <si>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</si>
  <si>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</si>
  <si>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</si>
  <si>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</si>
  <si>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</si>
  <si>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</si>
  <si>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</si>
  <si>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</si>
  <si>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</si>
  <si>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</si>
  <si>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</si>
  <si>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</si>
  <si>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</si>
  <si>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</si>
  <si>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</si>
  <si>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</si>
  <si>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</si>
  <si>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</si>
  <si>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</si>
  <si>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</si>
  <si>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</si>
  <si>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</si>
  <si>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</si>
  <si>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</si>
  <si>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</si>
  <si>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</si>
  <si>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</si>
  <si>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</si>
  <si>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</si>
  <si>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</si>
  <si>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</si>
  <si>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</si>
  <si>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</si>
  <si>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</si>
  <si>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</si>
  <si>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</si>
  <si>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</si>
  <si>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</si>
  <si>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</si>
  <si>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</si>
  <si>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</si>
  <si>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</si>
  <si>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</si>
  <si>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</si>
  <si>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</si>
  <si>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</si>
  <si>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</si>
  <si>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</si>
  <si>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</si>
  <si>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</si>
  <si>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</si>
  <si>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</si>
  <si>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</si>
  <si>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</si>
  <si>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</si>
  <si>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</si>
  <si>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</si>
  <si>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</si>
  <si>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</si>
  <si>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</si>
  <si>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</si>
  <si>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</si>
  <si>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</si>
  <si>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</si>
  <si>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</si>
  <si>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</si>
  <si>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</si>
  <si>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</si>
  <si>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</si>
  <si>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</si>
  <si>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</si>
  <si>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</si>
  <si>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</si>
  <si>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</si>
  <si>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</si>
  <si>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</si>
  <si>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</si>
  <si>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</si>
  <si>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</si>
  <si>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</si>
  <si>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</si>
  <si>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</si>
  <si>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</si>
  <si>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</si>
  <si>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</si>
  <si>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</si>
  <si>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</si>
  <si>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</si>
  <si>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</si>
  <si>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</si>
  <si>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</si>
  <si>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</si>
  <si>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</si>
  <si>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</si>
  <si>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</si>
  <si>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</si>
  <si>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</si>
  <si>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</si>
  <si>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</si>
  <si>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</si>
  <si>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</si>
  <si>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</si>
  <si>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</si>
  <si>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</si>
  <si>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</si>
  <si>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</si>
  <si>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</si>
  <si>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</si>
  <si>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</si>
  <si>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</si>
  <si>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</si>
  <si>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</si>
  <si>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</si>
  <si>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</si>
  <si>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</si>
  <si>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</si>
  <si>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</si>
  <si>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</si>
  <si>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</si>
  <si>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</si>
  <si>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</si>
  <si>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</si>
  <si>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</si>
  <si>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</si>
  <si>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</si>
  <si>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</si>
  <si>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</si>
  <si>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</si>
  <si>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</si>
  <si>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</si>
  <si>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</si>
  <si>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</si>
  <si>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</si>
  <si>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</si>
  <si>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</si>
  <si>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</si>
  <si>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</si>
  <si>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</si>
  <si>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</si>
  <si>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</si>
  <si>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</si>
  <si>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</si>
  <si>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</si>
  <si>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</si>
  <si>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</si>
  <si>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</si>
  <si>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</si>
  <si>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</si>
  <si>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</si>
  <si>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</si>
  <si>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</si>
  <si>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</si>
  <si>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</si>
  <si>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</si>
  <si>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</si>
  <si>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</si>
  <si>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</si>
  <si>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</si>
  <si>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</si>
  <si>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</si>
  <si>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</si>
  <si>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</si>
  <si>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</si>
  <si>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</si>
  <si>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</si>
  <si>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</si>
  <si>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</si>
  <si>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</si>
  <si>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</si>
  <si>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</si>
  <si>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</si>
  <si>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</si>
  <si>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</si>
  <si>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</si>
  <si>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</si>
  <si>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</si>
  <si>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</si>
  <si>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</si>
  <si>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</si>
  <si>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</si>
  <si>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</si>
  <si>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</si>
  <si>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</si>
  <si>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</si>
  <si>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</si>
  <si>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</si>
  <si>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</si>
  <si>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</si>
  <si>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</si>
  <si>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</si>
  <si>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</si>
  <si>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</si>
  <si>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</si>
  <si>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</si>
  <si>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</si>
  <si>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</si>
  <si>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</si>
  <si>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</si>
  <si>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</si>
  <si>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</si>
  <si>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</si>
  <si>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</si>
  <si>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</si>
  <si>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</si>
  <si>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</si>
  <si>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</si>
  <si>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</si>
  <si>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</si>
  <si>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</si>
  <si>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</si>
  <si>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</si>
  <si>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</si>
  <si>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</si>
  <si>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</si>
  <si>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</si>
  <si>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</si>
  <si>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</si>
  <si>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</si>
  <si>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</si>
  <si>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</si>
  <si>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</si>
  <si>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</si>
  <si>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</si>
  <si>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</si>
  <si>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</si>
  <si>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</si>
  <si>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</si>
  <si>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</si>
  <si>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</si>
  <si>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</si>
  <si>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</si>
  <si>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</si>
  <si>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</si>
  <si>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</si>
  <si>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</si>
  <si>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</si>
  <si>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</si>
  <si>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</si>
  <si>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</si>
  <si>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</si>
  <si>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</si>
  <si>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</si>
  <si>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</si>
  <si>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</si>
  <si>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</si>
  <si>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</si>
  <si>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</si>
  <si>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</si>
  <si>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</si>
  <si>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</si>
  <si>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</si>
  <si>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</si>
  <si>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</si>
  <si>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</si>
  <si>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</si>
  <si>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</si>
  <si>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</si>
  <si>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</si>
  <si>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</si>
  <si>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</si>
  <si>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</si>
  <si>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</si>
  <si>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</si>
  <si>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</si>
  <si>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</si>
  <si>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</si>
  <si>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</si>
  <si>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</si>
  <si>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</si>
  <si>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</si>
  <si>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</si>
  <si>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</si>
  <si>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</si>
  <si>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</si>
  <si>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</si>
  <si>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</si>
  <si>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</si>
  <si>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</si>
  <si>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</si>
  <si>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</si>
  <si>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</si>
  <si>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</si>
  <si>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</si>
  <si>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</si>
  <si>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</si>
  <si>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</si>
  <si>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</si>
  <si>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</si>
  <si>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</si>
  <si>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</si>
  <si>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</si>
  <si>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</si>
  <si>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</si>
  <si>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</si>
  <si>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</si>
  <si>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</si>
  <si>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</si>
  <si>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</si>
  <si>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</si>
  <si>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</si>
  <si>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</si>
  <si>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</si>
  <si>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</si>
  <si>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</si>
  <si>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</si>
  <si>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</si>
  <si>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</si>
  <si>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</si>
  <si>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</si>
  <si>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</si>
  <si>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</si>
  <si>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</si>
  <si>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</si>
  <si>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</si>
  <si>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</si>
  <si>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</si>
  <si>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</si>
  <si>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</si>
  <si>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</si>
  <si>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</si>
  <si>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</si>
  <si>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</si>
  <si>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</si>
  <si>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</si>
  <si>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</si>
  <si>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</si>
  <si>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</si>
  <si>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</si>
  <si>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</si>
  <si>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</si>
  <si>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</si>
  <si>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</si>
  <si>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</si>
  <si>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</si>
  <si>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</si>
  <si>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</si>
  <si>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</si>
  <si>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</si>
  <si>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</si>
  <si>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</si>
  <si>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</si>
  <si>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</si>
  <si>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</si>
  <si>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</si>
  <si>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</si>
  <si>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</si>
  <si>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</si>
  <si>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</si>
  <si>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</si>
  <si>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</si>
  <si>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</si>
  <si>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</si>
  <si>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</si>
  <si>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</si>
  <si>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</si>
  <si>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</si>
  <si>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</si>
  <si>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</si>
  <si>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</si>
  <si>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</si>
  <si>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</si>
  <si>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</si>
  <si>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</si>
  <si>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</si>
  <si>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</si>
  <si>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</si>
  <si>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</si>
  <si>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</si>
  <si>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</si>
  <si>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</si>
  <si>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</si>
  <si>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</si>
  <si>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</si>
  <si>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</si>
  <si>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</si>
  <si>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</si>
  <si>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</si>
  <si>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</si>
  <si>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</si>
  <si>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</si>
  <si>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</si>
  <si>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</si>
  <si>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</si>
  <si>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</si>
  <si>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</si>
  <si>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</si>
  <si>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</si>
  <si>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</si>
  <si>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</si>
  <si>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</si>
  <si>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</si>
  <si>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</si>
  <si>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</si>
  <si>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</si>
  <si>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</si>
  <si>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</si>
  <si>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</si>
  <si>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</si>
  <si>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</si>
  <si>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</si>
  <si>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</si>
  <si>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</si>
  <si>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</si>
  <si>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</si>
  <si>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</si>
  <si>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</si>
  <si>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</si>
  <si>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</si>
  <si>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</si>
  <si>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</si>
  <si>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</si>
  <si>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</si>
  <si>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</si>
  <si>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</si>
  <si>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</si>
  <si>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</si>
  <si>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</si>
  <si>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</si>
  <si>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</si>
  <si>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</si>
  <si>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</si>
  <si>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</si>
  <si>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</si>
  <si>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</si>
  <si>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</si>
  <si>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</si>
  <si>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</si>
  <si>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</si>
  <si>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</si>
  <si>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</si>
  <si>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</si>
  <si>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</si>
  <si>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</si>
  <si>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</si>
  <si>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</si>
  <si>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</si>
  <si>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</si>
  <si>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</si>
  <si>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</si>
  <si>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</si>
  <si>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</si>
  <si>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</si>
  <si>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</si>
  <si>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</si>
  <si>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</si>
  <si>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</si>
  <si>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</si>
  <si>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</si>
  <si>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</si>
  <si>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</si>
  <si>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</si>
  <si>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</si>
  <si>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</si>
  <si>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</si>
  <si>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</si>
  <si>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</si>
  <si>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</si>
  <si>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</si>
  <si>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</si>
  <si>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</si>
  <si>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</si>
  <si>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</si>
  <si>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</si>
  <si>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</si>
  <si>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</si>
  <si>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</si>
  <si>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</si>
  <si>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</si>
  <si>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</si>
  <si>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</si>
  <si>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</si>
  <si>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</si>
  <si>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</si>
  <si>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</si>
  <si>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</si>
  <si>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</si>
  <si>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</si>
  <si>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</si>
  <si>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</si>
  <si>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</si>
  <si>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</si>
  <si>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</si>
  <si>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</si>
  <si>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</si>
  <si>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</si>
  <si>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</si>
  <si>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</si>
  <si>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</si>
  <si>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</si>
  <si>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</si>
  <si>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</si>
  <si>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</si>
  <si>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</si>
  <si>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</si>
  <si>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</si>
  <si>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</si>
  <si>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</si>
  <si>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</si>
  <si>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</si>
  <si>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</si>
  <si>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</si>
  <si>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</si>
  <si>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</si>
  <si>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</si>
  <si>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</si>
  <si>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</si>
  <si>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</si>
  <si>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</si>
  <si>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</si>
  <si>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</si>
  <si>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</si>
  <si>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</si>
  <si>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</si>
  <si>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</si>
  <si>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</si>
  <si>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</si>
  <si>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</si>
  <si>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</si>
  <si>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</si>
  <si>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</si>
  <si>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</si>
  <si>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</si>
  <si>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</si>
  <si>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</si>
  <si>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</si>
  <si>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</si>
  <si>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</si>
  <si>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</si>
  <si>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</si>
  <si>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</si>
  <si>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</si>
  <si>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</si>
  <si>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</si>
  <si>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</si>
  <si>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</si>
  <si>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</si>
  <si>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</si>
  <si>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</si>
  <si>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</si>
  <si>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</si>
  <si>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</si>
  <si>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</si>
  <si>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</si>
  <si>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</si>
  <si>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</si>
  <si>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</si>
  <si>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</si>
  <si>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</si>
  <si>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</si>
  <si>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</si>
  <si>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</si>
  <si>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</si>
  <si>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</si>
  <si>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</si>
  <si>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</si>
  <si>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</si>
  <si>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</si>
  <si>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</si>
  <si>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</si>
  <si>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</si>
  <si>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</si>
  <si>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</si>
  <si>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</si>
  <si>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</si>
  <si>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</si>
  <si>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</si>
  <si>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</si>
  <si>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</si>
  <si>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</si>
  <si>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</si>
  <si>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</si>
  <si>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</si>
  <si>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</si>
  <si>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</si>
  <si>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</si>
  <si>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</si>
  <si>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</si>
  <si>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</si>
  <si>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</si>
  <si>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</si>
  <si>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</si>
  <si>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</si>
  <si>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</si>
  <si>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</si>
  <si>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</si>
  <si>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</si>
  <si>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</si>
  <si>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</si>
  <si>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</si>
  <si>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</si>
  <si>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</si>
  <si>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</si>
  <si>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</si>
  <si>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</si>
  <si>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</si>
  <si>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</si>
  <si>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</si>
  <si>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</si>
  <si>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</si>
  <si>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</si>
  <si>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</si>
  <si>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</si>
  <si>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</si>
  <si>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</si>
  <si>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</si>
  <si>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</si>
  <si>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</si>
  <si>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</si>
  <si>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</si>
  <si>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</si>
  <si>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</si>
  <si>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</si>
  <si>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</si>
  <si>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</si>
  <si>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</si>
  <si>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</si>
  <si>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</si>
  <si>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</si>
  <si>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</si>
  <si>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</si>
  <si>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</si>
  <si>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</si>
  <si>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</si>
  <si>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</si>
  <si>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</si>
  <si>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</si>
  <si>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</si>
  <si>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</si>
  <si>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</si>
  <si>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</si>
  <si>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</si>
  <si>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</si>
  <si>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</si>
  <si>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</si>
  <si>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</si>
  <si>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</si>
  <si>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</si>
  <si>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</si>
  <si>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</si>
  <si>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</si>
  <si>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</si>
  <si>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</si>
  <si>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</si>
  <si>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</si>
  <si>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</si>
  <si>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</si>
  <si>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</si>
  <si>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</si>
  <si>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</si>
  <si>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</si>
  <si>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</si>
  <si>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</si>
  <si>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</si>
  <si>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</si>
  <si>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</si>
  <si>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</si>
  <si>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</si>
  <si>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</si>
  <si>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</si>
  <si>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</si>
  <si>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</si>
  <si>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</si>
  <si>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</si>
  <si>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</si>
  <si>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</si>
  <si>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</si>
  <si>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</si>
  <si>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</si>
  <si>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</si>
  <si>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</si>
  <si>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</si>
  <si>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</si>
  <si>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</si>
  <si>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</si>
  <si>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</si>
  <si>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</si>
  <si>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</si>
  <si>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</si>
  <si>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</si>
  <si>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</si>
  <si>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</si>
  <si>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</si>
  <si>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</si>
  <si>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</si>
  <si>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</si>
  <si>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</si>
  <si>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</si>
  <si>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</si>
  <si>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</si>
  <si>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</si>
  <si>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</si>
  <si>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</si>
  <si>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</si>
  <si>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</si>
  <si>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</si>
  <si>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</si>
  <si>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</si>
  <si>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</si>
  <si>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</si>
  <si>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</si>
  <si>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</si>
  <si>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</si>
  <si>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</si>
  <si>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</si>
  <si>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</si>
  <si>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</si>
  <si>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</si>
  <si>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</si>
  <si>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</si>
  <si>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</si>
  <si>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</si>
  <si>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</si>
  <si>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</si>
  <si>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</si>
  <si>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</si>
  <si>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</si>
  <si>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</si>
  <si>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</si>
  <si>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</si>
  <si>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</si>
  <si>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</si>
  <si>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</si>
  <si>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</si>
  <si>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</si>
  <si>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</si>
  <si>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</si>
  <si>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</si>
  <si>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</si>
  <si>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</si>
  <si>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</si>
  <si>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</si>
  <si>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</si>
  <si>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</si>
  <si>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</si>
  <si>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</si>
  <si>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</si>
  <si>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</si>
  <si>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</si>
  <si>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</si>
  <si>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</si>
  <si>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</si>
  <si>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</si>
  <si>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</si>
  <si>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</si>
  <si>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</si>
  <si>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</si>
  <si>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</si>
  <si>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</si>
  <si>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</si>
  <si>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</si>
  <si>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</si>
  <si>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</si>
  <si>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</si>
  <si>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</si>
  <si>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</si>
  <si>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</si>
  <si>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</si>
  <si>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</si>
  <si>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</si>
  <si>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</si>
  <si>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</si>
  <si>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</si>
  <si>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</si>
  <si>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</si>
  <si>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</si>
  <si>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</si>
  <si>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</si>
  <si>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</si>
  <si>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</si>
  <si>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</si>
  <si>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</si>
  <si>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</si>
  <si>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</si>
  <si>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</si>
  <si>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</si>
  <si>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</si>
  <si>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</si>
  <si>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</si>
  <si>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</si>
  <si>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</si>
  <si>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</si>
  <si>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</si>
  <si>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</si>
  <si>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</si>
  <si>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</si>
  <si>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</si>
  <si>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</si>
  <si>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</si>
  <si>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</si>
  <si>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</si>
  <si>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</si>
  <si>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</si>
  <si>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</si>
  <si>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</si>
  <si>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</si>
  <si>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</si>
  <si>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</si>
  <si>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</si>
  <si>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</si>
  <si>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</si>
  <si>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</si>
  <si>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</si>
  <si>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</si>
  <si>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</si>
  <si>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</si>
  <si>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</si>
  <si>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</si>
  <si>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</si>
  <si>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</si>
  <si>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</si>
  <si>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</si>
  <si>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</si>
  <si>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</si>
  <si>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</si>
  <si>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</si>
  <si>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</si>
  <si>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</si>
  <si>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</si>
  <si>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</si>
  <si>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</si>
  <si>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</si>
  <si>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</si>
  <si>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</si>
  <si>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</si>
  <si>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</si>
  <si>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</si>
  <si>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</si>
  <si>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</si>
  <si>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</si>
  <si>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</si>
  <si>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</si>
  <si>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</si>
  <si>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</si>
  <si>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</si>
  <si>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</si>
  <si>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</si>
  <si>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</si>
  <si>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</si>
  <si>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</si>
  <si>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</si>
  <si>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</si>
  <si>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</si>
  <si>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</si>
  <si>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</si>
  <si>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</si>
  <si>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</si>
  <si>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</si>
  <si>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</si>
  <si>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</si>
  <si>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</si>
  <si>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</si>
  <si>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</si>
  <si>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</si>
  <si>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</si>
  <si>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</si>
  <si>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</si>
  <si>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</si>
  <si>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</si>
  <si>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</si>
  <si>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</si>
  <si>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</si>
  <si>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</si>
  <si>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</si>
  <si>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</si>
  <si>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</si>
  <si>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</si>
  <si>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</si>
  <si>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</si>
  <si>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</si>
  <si>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</si>
  <si>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</si>
  <si>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</si>
  <si>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</si>
  <si>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</si>
  <si>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</si>
  <si>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</si>
  <si>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</si>
  <si>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</si>
  <si>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</si>
  <si>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</si>
  <si>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</si>
  <si>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</si>
  <si>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</si>
  <si>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</si>
  <si>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</si>
  <si>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</si>
  <si>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</si>
  <si>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</si>
  <si>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</si>
  <si>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</si>
  <si>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</si>
  <si>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</si>
  <si>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</si>
  <si>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</si>
  <si>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</si>
  <si>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</si>
  <si>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</si>
  <si>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</si>
  <si>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</si>
  <si>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</si>
  <si>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</si>
  <si>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</si>
  <si>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</si>
  <si>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</si>
  <si>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</si>
  <si>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</si>
  <si>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</si>
  <si>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</si>
  <si>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</si>
  <si>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</si>
  <si>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</si>
  <si>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</si>
  <si>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</si>
  <si>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</si>
  <si>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</si>
  <si>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</si>
  <si>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</si>
  <si>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</si>
  <si>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</si>
  <si>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</si>
  <si>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</si>
  <si>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</si>
  <si>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</si>
  <si>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</si>
  <si>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</si>
  <si>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</si>
  <si>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</si>
  <si>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</si>
  <si>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</si>
  <si>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</si>
  <si>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</si>
  <si>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</si>
  <si>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</si>
  <si>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</si>
  <si>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</si>
  <si>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</si>
  <si>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</si>
  <si>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</si>
  <si>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</si>
  <si>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</si>
  <si>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</si>
  <si>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</si>
  <si>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</si>
  <si>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</si>
  <si>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</si>
  <si>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</si>
  <si>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</si>
  <si>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</si>
  <si>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</si>
  <si>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</si>
  <si>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</si>
  <si>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</si>
  <si>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</si>
  <si>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</si>
  <si>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</si>
  <si>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</si>
  <si>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</si>
  <si>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</si>
  <si>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</si>
  <si>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</si>
  <si>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</si>
  <si>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</si>
  <si>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</si>
  <si>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</si>
  <si>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</si>
  <si>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</si>
  <si>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</si>
  <si>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</si>
  <si>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</si>
  <si>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</si>
  <si>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</si>
  <si>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</si>
  <si>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</si>
  <si>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</si>
  <si>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</si>
  <si>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</si>
  <si>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</si>
  <si>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</si>
  <si>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</si>
  <si>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</si>
  <si>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</si>
  <si>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</si>
  <si>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</si>
  <si>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</si>
  <si>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</si>
  <si>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</si>
  <si>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</si>
  <si>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</si>
  <si>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</si>
  <si>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</si>
  <si>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</si>
  <si>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</si>
  <si>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</si>
  <si>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</si>
  <si>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</si>
  <si>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</si>
  <si>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</si>
  <si>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</si>
  <si>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</si>
  <si>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</si>
  <si>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</si>
  <si>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</si>
  <si>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</si>
  <si>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</si>
  <si>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</si>
  <si>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</si>
  <si>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</si>
  <si>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</si>
  <si>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</si>
  <si>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</si>
  <si>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</si>
  <si>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</si>
  <si>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</si>
  <si>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</si>
  <si>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</si>
  <si>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</si>
  <si>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</si>
  <si>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</si>
  <si>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</si>
  <si>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</si>
  <si>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</si>
  <si>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</si>
  <si>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</si>
  <si>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</si>
  <si>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</si>
  <si>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</si>
  <si>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</si>
  <si>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</si>
  <si>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</si>
  <si>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</si>
  <si>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</si>
  <si>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</si>
  <si>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</si>
  <si>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</si>
  <si>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</si>
  <si>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</si>
  <si>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</si>
  <si>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</si>
  <si>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</si>
  <si>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</si>
  <si>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</si>
  <si>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</si>
  <si>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</si>
  <si>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</si>
  <si>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</si>
  <si>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</si>
  <si>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</si>
  <si>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</si>
  <si>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</si>
  <si>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</si>
  <si>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</si>
  <si>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</si>
  <si>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</si>
  <si>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</si>
  <si>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</si>
  <si>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</si>
  <si>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</si>
  <si>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</si>
  <si>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</si>
  <si>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</si>
  <si>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</si>
  <si>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</si>
  <si>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</si>
  <si>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</si>
  <si>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</si>
  <si>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</si>
  <si>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</si>
  <si>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</si>
  <si>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</si>
  <si>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</si>
  <si>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</si>
  <si>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</si>
  <si>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</si>
  <si>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</si>
  <si>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</si>
  <si>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</si>
  <si>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</si>
  <si>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</si>
  <si>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</si>
  <si>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</si>
  <si>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</si>
  <si>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</si>
  <si>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</si>
  <si>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</si>
  <si>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</si>
  <si>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</si>
  <si>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</si>
  <si>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</si>
  <si>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</si>
  <si>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</si>
  <si>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</si>
  <si>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</si>
  <si>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</si>
  <si>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</si>
  <si>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</si>
  <si>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</si>
  <si>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</si>
  <si>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</si>
  <si>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</si>
  <si>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</si>
  <si>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</si>
  <si>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</si>
  <si>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</si>
  <si>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</si>
  <si>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</si>
  <si>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</si>
  <si>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</si>
  <si>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</si>
  <si>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</si>
  <si>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</si>
  <si>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</si>
  <si>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</si>
  <si>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</si>
  <si>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</si>
  <si>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</si>
  <si>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</si>
  <si>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</si>
  <si>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</si>
  <si>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</si>
  <si>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</si>
  <si>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</si>
  <si>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</si>
  <si>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</si>
  <si>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</si>
  <si>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</si>
  <si>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</si>
  <si>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</si>
  <si>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</si>
  <si>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</si>
  <si>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</si>
  <si>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</si>
  <si>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</si>
  <si>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</si>
  <si>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</si>
  <si>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</si>
  <si>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</si>
  <si>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</si>
  <si>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</si>
  <si>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</si>
  <si>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</si>
  <si>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</si>
  <si>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</si>
  <si>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</si>
  <si>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</si>
  <si>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</si>
  <si>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</si>
  <si>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</si>
  <si>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</si>
  <si>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</si>
  <si>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</si>
  <si>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</si>
  <si>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</si>
  <si>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</si>
  <si>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</si>
  <si>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</si>
  <si>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</si>
  <si>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</si>
  <si>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</si>
  <si>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</si>
  <si>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</si>
  <si>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</si>
  <si>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</si>
  <si>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</si>
  <si>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</si>
  <si>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</si>
  <si>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</si>
  <si>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</si>
  <si>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</si>
  <si>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</si>
  <si>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</si>
  <si>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</si>
  <si>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</si>
  <si>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</si>
  <si>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</si>
  <si>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</si>
  <si>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</si>
  <si>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</si>
  <si>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</si>
  <si>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</si>
  <si>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</si>
  <si>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</si>
  <si>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</si>
  <si>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</si>
  <si>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</si>
  <si>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</si>
  <si>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</si>
  <si>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</si>
  <si>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</si>
  <si>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</si>
  <si>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</si>
  <si>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</si>
  <si>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</si>
  <si>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</si>
  <si>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</si>
  <si>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</si>
  <si>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</si>
  <si>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</si>
  <si>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</si>
  <si>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</si>
  <si>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</si>
  <si>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</si>
  <si>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</si>
  <si>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</si>
  <si>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</si>
  <si>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</si>
  <si>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</si>
  <si>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</si>
  <si>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</si>
  <si>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</si>
  <si>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</si>
  <si>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</si>
  <si>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</si>
  <si>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</si>
  <si>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</si>
  <si>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</si>
  <si>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</si>
  <si>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</si>
  <si>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</si>
  <si>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</si>
  <si>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</si>
  <si>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</si>
  <si>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</si>
  <si>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</si>
  <si>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</si>
  <si>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</si>
  <si>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</si>
  <si>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</si>
  <si>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</si>
  <si>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</si>
  <si>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</si>
  <si>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</si>
  <si>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</si>
  <si>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</si>
  <si>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</si>
  <si>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</si>
  <si>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</si>
  <si>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</si>
  <si>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</si>
  <si>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</si>
  <si>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</si>
  <si>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</si>
  <si>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</si>
  <si>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</si>
  <si>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</si>
  <si>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</si>
  <si>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</si>
  <si>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</si>
  <si>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</si>
  <si>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</si>
  <si>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</si>
  <si>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</si>
  <si>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</si>
  <si>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</si>
  <si>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</si>
  <si>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</si>
  <si>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</si>
  <si>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</si>
  <si>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</si>
  <si>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</si>
  <si>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</si>
  <si>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</si>
  <si>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</si>
  <si>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</si>
  <si>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</si>
  <si>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</si>
  <si>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</si>
  <si>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</si>
  <si>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</si>
  <si>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</si>
  <si>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</si>
  <si>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</si>
  <si>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</si>
  <si>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</si>
  <si>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</si>
  <si>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</si>
  <si>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</si>
  <si>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</si>
  <si>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</si>
  <si>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</si>
  <si>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</si>
  <si>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</si>
  <si>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</si>
  <si>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</si>
  <si>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</si>
  <si>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</si>
  <si>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</si>
  <si>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</si>
  <si>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</si>
  <si>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</si>
  <si>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</si>
  <si>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</si>
  <si>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</si>
  <si>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</si>
  <si>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</si>
  <si>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</si>
  <si>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</si>
  <si>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</si>
  <si>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</si>
  <si>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</si>
  <si>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</si>
  <si>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</si>
  <si>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</si>
  <si>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</si>
  <si>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</si>
  <si>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</si>
  <si>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</si>
  <si>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</si>
  <si>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</si>
  <si>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</si>
  <si>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</si>
  <si>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</si>
  <si>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</si>
  <si>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</si>
  <si>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</si>
  <si>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</si>
  <si>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</si>
  <si>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</si>
  <si>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</si>
  <si>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</si>
  <si>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</si>
  <si>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</si>
  <si>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</si>
  <si>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</si>
  <si>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</si>
  <si>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</si>
  <si>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</si>
  <si>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</si>
  <si>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</si>
  <si>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</si>
  <si>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</si>
  <si>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</si>
  <si>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</si>
  <si>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</si>
  <si>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</si>
  <si>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</si>
  <si>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</si>
  <si>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</si>
  <si>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</si>
  <si>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</si>
  <si>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</si>
  <si>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</si>
  <si>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</si>
  <si>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</si>
  <si>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</si>
  <si>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</si>
  <si>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</si>
  <si>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</si>
  <si>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</si>
  <si>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</si>
  <si>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</si>
  <si>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</si>
  <si>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</si>
  <si>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</si>
  <si>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</si>
  <si>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</si>
  <si>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</si>
  <si>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</si>
  <si>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</si>
  <si>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</si>
  <si>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</si>
  <si>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</si>
  <si>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</si>
  <si>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</si>
  <si>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</si>
  <si>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</si>
  <si>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</si>
  <si>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</si>
  <si>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</si>
  <si>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</si>
  <si>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</si>
  <si>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</si>
  <si>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</si>
  <si>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</si>
  <si>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</si>
  <si>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</si>
  <si>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</si>
  <si>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</si>
  <si>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</si>
  <si>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</si>
  <si>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</si>
  <si>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</si>
  <si>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</si>
  <si>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</si>
  <si>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</si>
  <si>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</si>
  <si>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</si>
  <si>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</si>
  <si>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</si>
  <si>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</si>
  <si>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</si>
  <si>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</si>
  <si>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</si>
  <si>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</si>
  <si>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</si>
  <si>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</si>
  <si>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</si>
  <si>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</si>
  <si>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</si>
  <si>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</si>
  <si>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</si>
  <si>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</si>
  <si>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</si>
  <si>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</si>
  <si>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</si>
  <si>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</si>
  <si>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</si>
  <si>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</si>
  <si>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</si>
  <si>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</si>
  <si>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</si>
  <si>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</si>
  <si>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</si>
  <si>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</si>
  <si>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</si>
  <si>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</si>
  <si>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</si>
  <si>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</si>
  <si>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</si>
  <si>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</si>
  <si>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</si>
  <si>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</si>
  <si>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</si>
  <si>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</si>
  <si>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</si>
  <si>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</si>
  <si>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</si>
  <si>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</si>
  <si>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</si>
  <si>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</si>
  <si>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</si>
  <si>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</si>
  <si>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</si>
  <si>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</si>
  <si>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</si>
  <si>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</si>
  <si>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</si>
  <si>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</si>
  <si>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</si>
  <si>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</si>
  <si>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</si>
  <si>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</si>
  <si>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</si>
  <si>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</si>
  <si>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</si>
  <si>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</si>
  <si>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</si>
  <si>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</si>
  <si>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</si>
  <si>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</si>
  <si>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</si>
  <si>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</si>
  <si>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</si>
  <si>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</si>
  <si>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</si>
  <si>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</si>
  <si>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</si>
  <si>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</si>
  <si>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</si>
  <si>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</si>
  <si>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</si>
  <si>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</si>
  <si>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</si>
  <si>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</si>
  <si>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</si>
  <si>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</si>
  <si>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</si>
  <si>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</si>
  <si>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</si>
  <si>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</si>
  <si>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</si>
  <si>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</si>
  <si>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</si>
  <si>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</si>
  <si>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</si>
  <si>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</si>
  <si>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</si>
  <si>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</si>
  <si>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</si>
  <si>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</si>
  <si>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</si>
  <si>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</si>
  <si>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</si>
  <si>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</si>
  <si>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</si>
  <si>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</si>
  <si>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</si>
  <si>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</si>
  <si>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</si>
  <si>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</si>
  <si>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</si>
  <si>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</si>
  <si>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</si>
  <si>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</si>
  <si>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</si>
  <si>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</si>
  <si>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</si>
  <si>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</si>
  <si>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</si>
  <si>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</si>
  <si>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</si>
  <si>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</si>
  <si>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</si>
  <si>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</si>
  <si>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</si>
  <si>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</si>
  <si>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</si>
  <si>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</si>
  <si>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</si>
  <si>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</si>
  <si>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</si>
  <si>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</si>
  <si>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</si>
  <si>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</si>
  <si>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</si>
  <si>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</si>
  <si>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</si>
  <si>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</si>
  <si>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</si>
  <si>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</si>
  <si>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</si>
  <si>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</si>
  <si>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</si>
  <si>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</si>
  <si>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</si>
  <si>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</si>
  <si>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</si>
  <si>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</si>
  <si>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</si>
  <si>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</si>
  <si>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</si>
  <si>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</si>
  <si>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</si>
  <si>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</si>
  <si>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</si>
  <si>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</si>
  <si>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</si>
  <si>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</si>
  <si>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</si>
  <si>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</si>
  <si>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</si>
  <si>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</si>
  <si>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</si>
  <si>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</si>
  <si>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</si>
  <si>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</si>
  <si>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</si>
  <si>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</si>
  <si>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</si>
  <si>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</si>
  <si>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</si>
  <si>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</si>
  <si>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</si>
  <si>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</si>
  <si>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</si>
  <si>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</si>
  <si>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</si>
  <si>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</si>
  <si>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</si>
  <si>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</si>
  <si>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</si>
  <si>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</si>
  <si>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</si>
  <si>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</si>
  <si>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</si>
  <si>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</si>
  <si>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</si>
  <si>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</si>
  <si>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</si>
  <si>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</si>
  <si>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</si>
  <si>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</si>
  <si>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</si>
  <si>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</si>
  <si>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</si>
  <si>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</si>
  <si>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</si>
  <si>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</si>
  <si>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</si>
  <si>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</si>
  <si>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</si>
  <si>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</si>
  <si>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</si>
  <si>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</si>
  <si>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</si>
  <si>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</si>
  <si>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</si>
  <si>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</si>
  <si>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</si>
  <si>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</si>
  <si>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</si>
  <si>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</si>
  <si>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</si>
  <si>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</si>
  <si>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</si>
  <si>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</si>
  <si>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</si>
  <si>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</si>
  <si>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</si>
  <si>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</si>
  <si>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</si>
  <si>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</si>
  <si>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</si>
  <si>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</si>
  <si>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</si>
  <si>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</si>
  <si>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</si>
  <si>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</si>
  <si>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</si>
  <si>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</si>
  <si>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</si>
  <si>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</si>
  <si>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</si>
  <si>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</si>
  <si>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</si>
  <si>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</si>
  <si>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</si>
  <si>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</si>
  <si>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</si>
  <si>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</si>
  <si>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</si>
  <si>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</si>
  <si>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</si>
  <si>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</si>
  <si>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</si>
  <si>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</si>
  <si>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</si>
  <si>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</si>
  <si>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</si>
  <si>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</si>
  <si>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</si>
  <si>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</si>
  <si>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</si>
  <si>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</si>
  <si>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</si>
  <si>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</si>
  <si>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</si>
  <si>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</si>
  <si>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</si>
  <si>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</si>
  <si>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</si>
  <si>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</si>
  <si>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</si>
  <si>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</si>
  <si>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</si>
  <si>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</si>
  <si>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</si>
  <si>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</si>
  <si>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</si>
  <si>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</si>
  <si>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</si>
  <si>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</si>
  <si>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</si>
  <si>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</si>
  <si>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</si>
  <si>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</si>
  <si>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</si>
  <si>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</si>
  <si>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</si>
  <si>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</si>
  <si>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</si>
  <si>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</si>
  <si>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</si>
  <si>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</si>
  <si>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</si>
  <si>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</si>
  <si>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</si>
  <si>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</si>
  <si>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</si>
  <si>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</si>
  <si>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</si>
  <si>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</si>
  <si>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</si>
  <si>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</si>
  <si>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</si>
  <si>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</si>
  <si>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</si>
  <si>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</si>
  <si>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</si>
  <si>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</si>
  <si>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</si>
  <si>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</si>
  <si>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</si>
  <si>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</si>
  <si>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</si>
  <si>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</si>
  <si>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</si>
  <si>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</si>
  <si>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</si>
  <si>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</si>
  <si>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</si>
  <si>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</si>
  <si>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</si>
  <si>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</si>
  <si>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</si>
  <si>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</si>
  <si>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</si>
  <si>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</si>
  <si>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</si>
  <si>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</si>
  <si>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</si>
  <si>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</si>
  <si>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</si>
  <si>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</si>
  <si>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</si>
  <si>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</si>
  <si>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</si>
  <si>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</si>
  <si>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</si>
  <si>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</si>
  <si>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</si>
  <si>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</si>
  <si>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</si>
  <si>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</si>
  <si>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</si>
  <si>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</si>
  <si>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</si>
  <si>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</si>
  <si>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</si>
  <si>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</si>
  <si>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</si>
  <si>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</si>
  <si>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</si>
  <si>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</si>
  <si>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</si>
  <si>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</si>
  <si>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</si>
  <si>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</si>
  <si>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</si>
  <si>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</si>
  <si>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</si>
  <si>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</si>
  <si>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</si>
  <si>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</si>
  <si>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</si>
  <si>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</si>
  <si>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</si>
  <si>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</si>
  <si>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</si>
  <si>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</si>
  <si>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</si>
  <si>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</si>
  <si>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</si>
  <si>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</si>
  <si>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</si>
  <si>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</si>
  <si>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</si>
  <si>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</si>
  <si>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</si>
  <si>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</si>
  <si>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</si>
  <si>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</si>
  <si>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</si>
  <si>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</si>
  <si>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</si>
  <si>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</si>
  <si>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</si>
  <si>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</si>
  <si>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</si>
  <si>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</si>
  <si>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</si>
  <si>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</si>
  <si>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</si>
  <si>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</si>
  <si>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</si>
  <si>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</si>
  <si>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</si>
  <si>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</si>
  <si>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</si>
  <si>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</si>
  <si>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</si>
  <si>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</si>
  <si>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</si>
  <si>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</si>
  <si>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</si>
  <si>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</si>
  <si>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</si>
  <si>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</si>
  <si>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</si>
  <si>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</si>
  <si>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</si>
  <si>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</si>
  <si>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</si>
  <si>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</si>
  <si>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</si>
  <si>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</si>
  <si>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</si>
  <si>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</si>
  <si>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</si>
  <si>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</si>
  <si>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</si>
  <si>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</si>
  <si>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</si>
  <si>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</si>
  <si>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</si>
  <si>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</si>
  <si>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</si>
  <si>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</si>
  <si>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</si>
  <si>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</si>
  <si>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</si>
  <si>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</si>
  <si>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</si>
  <si>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</si>
  <si>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</si>
  <si>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</si>
  <si>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</si>
  <si>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</si>
  <si>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</si>
  <si>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</si>
  <si>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</si>
  <si>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</si>
  <si>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</si>
  <si>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</si>
  <si>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</si>
  <si>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</si>
  <si>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</si>
  <si>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</si>
  <si>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</si>
  <si>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</si>
  <si>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</si>
  <si>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</si>
  <si>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</si>
  <si>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</si>
  <si>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</si>
  <si>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</si>
  <si>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</si>
  <si>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</si>
  <si>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</si>
  <si>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</si>
  <si>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</si>
  <si>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</si>
  <si>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</si>
  <si>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</si>
  <si>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</si>
  <si>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</si>
  <si>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</si>
  <si>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</si>
  <si>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</si>
  <si>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</si>
  <si>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</si>
  <si>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</si>
  <si>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</si>
  <si>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</si>
  <si>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</si>
  <si>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</si>
  <si>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</si>
  <si>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</si>
  <si>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</si>
  <si>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</si>
  <si>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</si>
  <si>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</si>
  <si>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</si>
  <si>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</si>
  <si>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</si>
  <si>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</si>
  <si>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</si>
  <si>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</si>
  <si>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</si>
  <si>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</si>
  <si>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</si>
  <si>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</si>
  <si>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</si>
  <si>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</si>
  <si>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</si>
  <si>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</si>
  <si>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</si>
  <si>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</si>
  <si>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</si>
  <si>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</si>
  <si>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</si>
  <si>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</si>
  <si>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</si>
  <si>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</si>
  <si>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</si>
  <si>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</si>
  <si>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</si>
  <si>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</si>
  <si>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</si>
  <si>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</si>
  <si>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</si>
  <si>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</si>
  <si>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</si>
  <si>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</si>
  <si>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</si>
  <si>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</si>
  <si>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</si>
  <si>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</si>
  <si>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</si>
  <si>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</si>
  <si>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</si>
  <si>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</si>
  <si>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</si>
  <si>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</si>
  <si>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</si>
  <si>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</si>
  <si>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</si>
  <si>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</si>
  <si>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</si>
  <si>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</si>
  <si>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</si>
  <si>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</si>
  <si>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</si>
  <si>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</si>
  <si>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</si>
  <si>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</si>
  <si>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</si>
  <si>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</si>
  <si>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</si>
  <si>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</si>
  <si>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</si>
  <si>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</si>
  <si>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</si>
  <si>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</si>
  <si>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</si>
  <si>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</si>
  <si>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</si>
  <si>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</si>
  <si>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</si>
  <si>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</si>
  <si>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</si>
  <si>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</si>
  <si>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</si>
  <si>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</si>
  <si>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</si>
  <si>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</si>
  <si>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</si>
  <si>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</si>
  <si>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</si>
  <si>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</si>
  <si>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</si>
  <si>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</si>
  <si>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</si>
  <si>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</si>
  <si>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</si>
  <si>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</si>
  <si>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</si>
  <si>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</si>
  <si>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</si>
  <si>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</si>
  <si>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</si>
  <si>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</si>
  <si>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</si>
  <si>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</si>
  <si>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</si>
  <si>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</si>
  <si>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</si>
  <si>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</si>
  <si>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</si>
  <si>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</si>
  <si>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</si>
  <si>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</si>
  <si>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</si>
  <si>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</si>
  <si>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</si>
  <si>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</si>
  <si>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</si>
  <si>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</si>
  <si>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</si>
  <si>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</si>
  <si>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</si>
  <si>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</si>
  <si>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</si>
  <si>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</si>
  <si>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</si>
  <si>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</si>
  <si>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</si>
  <si>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</si>
  <si>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</si>
  <si>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</si>
  <si>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</si>
  <si>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</si>
  <si>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</si>
  <si>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</si>
  <si>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</si>
  <si>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</si>
  <si>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</si>
  <si>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</si>
  <si>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</si>
  <si>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</si>
  <si>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</si>
  <si>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</si>
  <si>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</si>
  <si>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</si>
  <si>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</si>
  <si>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</si>
  <si>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</si>
  <si>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</si>
  <si>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</si>
  <si>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</si>
  <si>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</si>
  <si>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</si>
  <si>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</si>
  <si>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</si>
  <si>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</si>
  <si>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</si>
  <si>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</si>
  <si>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</si>
  <si>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</si>
  <si>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</si>
  <si>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</si>
  <si>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</si>
  <si>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</si>
  <si>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</si>
  <si>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</si>
  <si>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</si>
  <si>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</si>
  <si>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</si>
  <si>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</si>
  <si>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</si>
  <si>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</si>
  <si>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</si>
  <si>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</si>
  <si>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</si>
  <si>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</si>
  <si>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</si>
  <si>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</si>
  <si>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</si>
  <si>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</si>
  <si>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</si>
  <si>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</si>
  <si>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</si>
  <si>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</si>
  <si>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</si>
  <si>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</si>
  <si>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</si>
  <si>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</si>
  <si>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</si>
  <si>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</si>
  <si>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</si>
  <si>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</si>
  <si>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</si>
  <si>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</si>
  <si>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</si>
  <si>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</si>
  <si>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</si>
  <si>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</si>
  <si>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</si>
  <si>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</si>
  <si>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</si>
  <si>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</si>
  <si>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</si>
  <si>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</si>
  <si>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</si>
  <si>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</si>
  <si>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</si>
  <si>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</si>
  <si>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</si>
  <si>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</si>
  <si>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</si>
  <si>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</si>
  <si>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</si>
  <si>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</si>
  <si>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</si>
  <si>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</si>
  <si>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</si>
  <si>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</si>
  <si>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</si>
  <si>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</si>
  <si>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</si>
  <si>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</si>
  <si>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</si>
  <si>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</si>
  <si>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</si>
  <si>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</si>
  <si>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</si>
  <si>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</si>
  <si>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</si>
  <si>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</si>
  <si>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</si>
  <si>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</si>
  <si>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</si>
  <si>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</si>
  <si>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</si>
  <si>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</si>
  <si>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</si>
  <si>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</si>
  <si>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</si>
  <si>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</si>
  <si>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</si>
  <si>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</si>
  <si>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</si>
  <si>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</si>
  <si>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</si>
  <si>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</si>
  <si>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</si>
  <si>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</si>
  <si>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</si>
  <si>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</si>
  <si>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</si>
  <si>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</si>
  <si>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</si>
  <si>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</si>
  <si>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</si>
  <si>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</si>
  <si>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</si>
  <si>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</si>
  <si>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</si>
  <si>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</si>
  <si>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</si>
  <si>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</si>
  <si>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</si>
  <si>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</si>
  <si>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</si>
  <si>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</si>
  <si>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</si>
  <si>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</si>
  <si>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</si>
  <si>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</si>
  <si>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</si>
  <si>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</si>
  <si>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</si>
  <si>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</si>
  <si>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</si>
  <si>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</si>
  <si>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</si>
  <si>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</si>
  <si>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</si>
  <si>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</si>
  <si>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</si>
  <si>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</si>
  <si>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</si>
  <si>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</si>
  <si>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</si>
  <si>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</si>
  <si>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</si>
  <si>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</si>
  <si>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</si>
  <si>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</si>
  <si>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</si>
  <si>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</si>
  <si>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</si>
  <si>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</si>
  <si>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</si>
  <si>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</si>
  <si>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</si>
  <si>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</si>
  <si>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</si>
  <si>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</si>
  <si>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</si>
  <si>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</si>
  <si>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</si>
  <si>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</si>
  <si>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</si>
  <si>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</si>
  <si>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</si>
  <si>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</si>
  <si>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</si>
  <si>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</si>
  <si>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</si>
  <si>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</si>
  <si>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</si>
  <si>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</si>
  <si>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</si>
  <si>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</si>
  <si>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</si>
  <si>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</si>
  <si>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</si>
  <si>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</si>
  <si>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</si>
  <si>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</si>
  <si>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</si>
  <si>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</si>
  <si>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</si>
  <si>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</si>
  <si>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</si>
  <si>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</si>
  <si>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</si>
  <si>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</si>
  <si>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</si>
  <si>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</si>
  <si>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</si>
  <si>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</si>
  <si>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</si>
  <si>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</si>
  <si>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</si>
  <si>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</si>
  <si>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</si>
  <si>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</si>
  <si>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</si>
  <si>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</si>
  <si>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</si>
  <si>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</si>
  <si>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</si>
  <si>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</si>
  <si>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</si>
  <si>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</si>
  <si>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</si>
  <si>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</si>
  <si>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</si>
  <si>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</si>
  <si>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</si>
  <si>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</si>
  <si>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</si>
  <si>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</si>
  <si>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</si>
  <si>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</si>
  <si>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</si>
  <si>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</si>
  <si>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</si>
  <si>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</si>
  <si>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</si>
  <si>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</si>
  <si>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</si>
  <si>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</si>
  <si>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</si>
  <si>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</si>
  <si>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</si>
  <si>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</si>
  <si>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</si>
  <si>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</si>
  <si>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</si>
  <si>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</si>
  <si>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</si>
  <si>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</si>
  <si>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</si>
  <si>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</si>
  <si>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</si>
  <si>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</si>
  <si>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</si>
  <si>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</si>
  <si>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</si>
  <si>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</si>
  <si>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</si>
  <si>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</si>
  <si>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</si>
  <si>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</si>
  <si>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</si>
  <si>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</si>
  <si>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</si>
  <si>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</si>
  <si>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</si>
  <si>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</si>
  <si>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</si>
  <si>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</si>
  <si>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</si>
  <si>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</si>
  <si>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</si>
  <si>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</si>
  <si>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</si>
  <si>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</si>
  <si>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</si>
  <si>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</si>
  <si>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</si>
  <si>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</si>
  <si>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</si>
  <si>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</si>
  <si>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</si>
  <si>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</si>
  <si>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</si>
  <si>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</si>
  <si>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</si>
  <si>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</si>
  <si>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</si>
  <si>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</si>
  <si>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</si>
  <si>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</si>
  <si>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</si>
  <si>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</si>
  <si>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</si>
  <si>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</si>
  <si>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</si>
  <si>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</si>
  <si>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</si>
  <si>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</si>
  <si>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</si>
  <si>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</si>
  <si>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</si>
  <si>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</si>
  <si>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</si>
  <si>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</si>
  <si>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</si>
  <si>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</si>
  <si>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</si>
  <si>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</si>
  <si>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</si>
  <si>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</si>
  <si>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</si>
  <si>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</si>
  <si>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</si>
  <si>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</si>
  <si>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</si>
  <si>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</si>
  <si>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</si>
  <si>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</si>
  <si>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</si>
  <si>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</si>
  <si>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</si>
  <si>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</si>
  <si>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</si>
  <si>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</si>
  <si>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</si>
  <si>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</si>
  <si>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</si>
  <si>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</si>
  <si>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</si>
  <si>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</si>
  <si>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</si>
  <si>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</si>
  <si>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</si>
  <si>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</si>
  <si>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</si>
  <si>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</si>
  <si>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</si>
  <si>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</si>
  <si>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</si>
  <si>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</si>
  <si>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</si>
  <si>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</si>
  <si>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</si>
  <si>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</si>
  <si>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</si>
  <si>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</si>
  <si>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</si>
  <si>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</si>
  <si>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</si>
  <si>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</si>
  <si>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</si>
  <si>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</si>
  <si>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</si>
  <si>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</si>
  <si>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</si>
  <si>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</si>
  <si>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</si>
  <si>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</si>
  <si>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</si>
  <si>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</si>
  <si>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</si>
  <si>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</si>
  <si>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</si>
  <si>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</si>
  <si>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</si>
  <si>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</si>
  <si>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</si>
  <si>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</si>
  <si>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</si>
  <si>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</si>
  <si>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</si>
  <si>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</si>
  <si>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</si>
  <si>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</si>
  <si>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</si>
  <si>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</si>
  <si>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</si>
  <si>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</si>
  <si>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</si>
  <si>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</si>
  <si>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</si>
  <si>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</si>
  <si>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</si>
  <si>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</si>
  <si>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</si>
  <si>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</si>
  <si>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</si>
  <si>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</si>
  <si>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</si>
  <si>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</si>
  <si>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</si>
  <si>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</si>
  <si>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</si>
  <si>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</si>
  <si>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</si>
  <si>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</si>
  <si>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</si>
  <si>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</si>
  <si>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</si>
  <si>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</si>
  <si>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</si>
  <si>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</si>
  <si>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</si>
  <si>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</si>
  <si>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</si>
  <si>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</si>
  <si>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</si>
  <si>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</si>
  <si>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</si>
  <si>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</si>
  <si>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</si>
  <si>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</si>
  <si>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</si>
  <si>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</si>
  <si>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</si>
  <si>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</si>
  <si>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</si>
  <si>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</si>
  <si>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</si>
  <si>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</si>
  <si>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</si>
  <si>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</si>
  <si>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</si>
  <si>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</si>
  <si>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</si>
  <si>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</si>
  <si>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</si>
  <si>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</si>
  <si>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</si>
  <si>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</si>
  <si>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</si>
  <si>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</si>
  <si>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</si>
  <si>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</si>
  <si>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</si>
  <si>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</si>
  <si>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</si>
  <si>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</si>
  <si>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</si>
  <si>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</si>
  <si>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</si>
  <si>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</si>
  <si>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</si>
  <si>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</si>
  <si>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</si>
  <si>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</si>
  <si>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</si>
  <si>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</si>
  <si>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</si>
  <si>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</si>
  <si>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</si>
  <si>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</si>
  <si>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</si>
  <si>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</si>
  <si>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</si>
  <si>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</si>
  <si>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</si>
  <si>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</si>
  <si>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</si>
  <si>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</si>
  <si>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</si>
  <si>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</si>
  <si>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</si>
  <si>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</si>
  <si>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</si>
  <si>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</si>
  <si>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</si>
  <si>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</si>
  <si>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</si>
  <si>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</si>
  <si>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</si>
  <si>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</si>
  <si>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</si>
  <si>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</si>
  <si>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</si>
  <si>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</si>
  <si>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</si>
  <si>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</si>
  <si>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</si>
  <si>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</si>
  <si>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</si>
  <si>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</si>
  <si>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</si>
  <si>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</si>
  <si>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</si>
  <si>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</si>
  <si>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</si>
  <si>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</si>
  <si>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</si>
  <si>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</si>
  <si>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</si>
  <si>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</si>
  <si>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</si>
  <si>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</si>
  <si>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</si>
  <si>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</si>
  <si>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</si>
  <si>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</si>
  <si>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</si>
  <si>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</si>
  <si>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</si>
  <si>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</si>
  <si>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</si>
  <si>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</si>
  <si>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</si>
  <si>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</si>
  <si>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</si>
  <si>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</si>
  <si>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</si>
  <si>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</si>
  <si>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</si>
  <si>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</si>
  <si>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</si>
  <si>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</si>
  <si>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</si>
  <si>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</si>
  <si>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</si>
  <si>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</si>
  <si>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</si>
  <si>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</si>
  <si>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</si>
  <si>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</si>
  <si>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</si>
  <si>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</si>
  <si>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</si>
  <si>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</si>
  <si>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</si>
  <si>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</si>
  <si>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</si>
  <si>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</si>
  <si>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</si>
  <si>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</si>
  <si>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</si>
  <si>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</si>
  <si>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</si>
  <si>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</si>
  <si>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</si>
  <si>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</si>
  <si>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</si>
  <si>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</si>
  <si>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</si>
  <si>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</si>
  <si>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</si>
  <si>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</si>
  <si>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</si>
  <si>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</si>
  <si>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</si>
  <si>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</si>
  <si>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</si>
  <si>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</si>
  <si>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</si>
  <si>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</si>
  <si>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</si>
  <si>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</si>
  <si>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</si>
  <si>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</si>
  <si>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</si>
  <si>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</si>
  <si>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</si>
  <si>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</si>
  <si>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</si>
  <si>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</si>
  <si>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</si>
  <si>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</si>
  <si>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</si>
  <si>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</si>
  <si>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</si>
  <si>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</si>
  <si>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</si>
  <si>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</si>
  <si>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</si>
  <si>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</si>
  <si>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</si>
  <si>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</si>
  <si>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</si>
  <si>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</si>
  <si>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</si>
  <si>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</si>
  <si>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</si>
  <si>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</si>
  <si>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</si>
  <si>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</si>
  <si>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</si>
  <si>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</si>
  <si>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</si>
  <si>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</si>
  <si>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</si>
  <si>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</si>
  <si>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</si>
  <si>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</si>
  <si>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</si>
  <si>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</si>
  <si>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</si>
  <si>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</si>
  <si>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</si>
  <si>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</si>
  <si>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</si>
  <si>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</si>
  <si>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</si>
  <si>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</si>
  <si>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</si>
  <si>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</si>
  <si>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</si>
  <si>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</si>
  <si>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</si>
  <si>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</si>
  <si>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</si>
  <si>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</si>
  <si>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</si>
  <si>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</si>
  <si>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</si>
  <si>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</si>
  <si>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</si>
  <si>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</si>
  <si>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</si>
  <si>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</si>
  <si>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</si>
  <si>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</si>
  <si>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</si>
  <si>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</si>
  <si>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</si>
  <si>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</si>
  <si>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</si>
  <si>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</si>
  <si>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</si>
  <si>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</si>
  <si>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</si>
  <si>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</si>
  <si>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</si>
  <si>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</si>
  <si>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</si>
  <si>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</si>
  <si>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</si>
  <si>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</si>
  <si>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</si>
  <si>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</si>
  <si>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</si>
  <si>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</si>
  <si>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</si>
  <si>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</si>
  <si>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</si>
  <si>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</si>
  <si>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</si>
  <si>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</si>
  <si>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</si>
  <si>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</si>
  <si>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</si>
  <si>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</si>
  <si>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</si>
  <si>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</si>
  <si>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</si>
  <si>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</si>
  <si>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</si>
  <si>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</si>
  <si>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</si>
  <si>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</si>
  <si>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</si>
  <si>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</si>
  <si>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</si>
  <si>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</si>
  <si>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</si>
  <si>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</si>
  <si>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</si>
  <si>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</si>
  <si>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</si>
  <si>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</si>
  <si>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</si>
  <si>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</si>
  <si>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</si>
  <si>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</si>
  <si>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</si>
  <si>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</si>
  <si>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</si>
  <si>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</si>
  <si>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</si>
  <si>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</si>
  <si>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</si>
  <si>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</si>
  <si>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</si>
  <si>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</si>
  <si>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</si>
  <si>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</si>
  <si>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</si>
  <si>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</si>
  <si>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</si>
  <si>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</si>
  <si>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</si>
  <si>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</si>
  <si>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</si>
  <si>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</si>
  <si>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</si>
  <si>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</si>
  <si>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</si>
  <si>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</si>
  <si>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</si>
  <si>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</si>
  <si>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</si>
  <si>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</si>
  <si>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</si>
  <si>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</si>
  <si>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</si>
  <si>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</si>
  <si>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</si>
  <si>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</si>
  <si>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</si>
  <si>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</si>
  <si>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</si>
  <si>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</si>
  <si>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</si>
  <si>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</si>
  <si>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</si>
  <si>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</si>
  <si>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</si>
  <si>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</si>
  <si>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</si>
  <si>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</si>
  <si>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</si>
  <si>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</si>
  <si>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</si>
  <si>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</si>
  <si>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</si>
  <si>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</si>
  <si>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</si>
  <si>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</si>
  <si>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</si>
  <si>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</si>
  <si>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</si>
  <si>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</si>
  <si>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</si>
  <si>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</si>
  <si>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</si>
  <si>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</si>
  <si>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</si>
  <si>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</si>
  <si>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</si>
  <si>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</si>
  <si>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</si>
  <si>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</si>
  <si>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</si>
  <si>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</si>
  <si>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</si>
  <si>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</si>
  <si>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</si>
  <si>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</si>
  <si>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</si>
  <si>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</si>
  <si>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</si>
  <si>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</si>
  <si>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</si>
  <si>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</si>
  <si>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</si>
  <si>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</si>
  <si>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</si>
  <si>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</si>
  <si>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</si>
  <si>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</si>
  <si>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</si>
  <si>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</si>
  <si>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</si>
  <si>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</si>
  <si>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</si>
  <si>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</si>
  <si>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</si>
  <si>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</si>
  <si>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</si>
  <si>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</si>
  <si>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</si>
  <si>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</si>
  <si>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</si>
  <si>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</si>
  <si>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</si>
  <si>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</si>
  <si>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</si>
  <si>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</si>
  <si>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</si>
  <si>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</si>
  <si>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</si>
  <si>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</si>
  <si>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</si>
  <si>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</si>
  <si>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</si>
  <si>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</si>
  <si>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</si>
  <si>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</si>
  <si>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</si>
  <si>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</si>
  <si>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</si>
  <si>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</si>
  <si>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</si>
  <si>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</si>
  <si>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</si>
  <si>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</si>
  <si>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</si>
  <si>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</si>
  <si>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</si>
  <si>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</si>
  <si>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</si>
  <si>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</si>
  <si>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</si>
  <si>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</si>
  <si>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</si>
  <si>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</si>
  <si>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</si>
  <si>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</si>
  <si>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</si>
  <si>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</si>
  <si>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</si>
  <si>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</si>
  <si>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</si>
  <si>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</si>
  <si>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</si>
  <si>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</si>
  <si>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</si>
  <si>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</si>
  <si>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</si>
  <si>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</si>
  <si>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</si>
  <si>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</si>
  <si>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</si>
  <si>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</si>
  <si>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</si>
  <si>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</si>
  <si>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</si>
  <si>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</si>
  <si>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</si>
  <si>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</si>
  <si>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</si>
  <si>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</si>
  <si>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</si>
  <si>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</si>
  <si>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</si>
  <si>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</si>
  <si>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</si>
  <si>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</si>
  <si>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</si>
  <si>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</si>
  <si>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</si>
  <si>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</si>
  <si>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</si>
  <si>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</si>
  <si>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</si>
  <si>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</si>
  <si>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</si>
  <si>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</si>
  <si>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</si>
  <si>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</si>
  <si>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</si>
  <si>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</si>
  <si>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</si>
  <si>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</si>
  <si>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</si>
  <si>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</si>
  <si>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</si>
  <si>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</si>
  <si>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</si>
  <si>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</si>
  <si>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</si>
  <si>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</si>
  <si>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</si>
  <si>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</si>
  <si>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</si>
  <si>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</si>
  <si>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</si>
  <si>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</si>
  <si>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</si>
  <si>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</si>
  <si>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</si>
  <si>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</si>
  <si>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</si>
  <si>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</si>
  <si>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</si>
  <si>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</si>
  <si>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</si>
  <si>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</si>
  <si>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</si>
  <si>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</si>
  <si>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</si>
  <si>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</si>
  <si>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</si>
  <si>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</si>
  <si>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</si>
  <si>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</si>
  <si>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</si>
  <si>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</si>
  <si>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</si>
  <si>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</si>
  <si>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</si>
  <si>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</si>
  <si>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</si>
  <si>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</si>
  <si>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</si>
  <si>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</si>
  <si>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</si>
  <si>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</si>
  <si>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</si>
  <si>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</si>
  <si>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</si>
  <si>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</si>
  <si>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</si>
  <si>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</si>
  <si>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</si>
  <si>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</si>
  <si>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</si>
  <si>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</si>
  <si>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</si>
  <si>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</si>
  <si>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</si>
  <si>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</si>
  <si>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</si>
  <si>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</si>
  <si>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</si>
  <si>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</si>
  <si>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</si>
  <si>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</si>
  <si>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</si>
  <si>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</si>
  <si>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</si>
  <si>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</si>
  <si>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</si>
  <si>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</si>
  <si>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</si>
  <si>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</si>
  <si>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</si>
  <si>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</si>
  <si>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</si>
  <si>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</si>
  <si>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</si>
  <si>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</si>
  <si>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</si>
  <si>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</si>
  <si>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</si>
  <si>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</si>
  <si>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</si>
  <si>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</si>
  <si>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</si>
  <si>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</si>
  <si>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</si>
  <si>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</si>
  <si>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</si>
  <si>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</si>
  <si>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</si>
  <si>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</si>
  <si>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</si>
  <si>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</si>
  <si>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</si>
  <si>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</si>
  <si>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</si>
  <si>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</si>
  <si>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</si>
  <si>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</si>
  <si>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</si>
  <si>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</si>
  <si>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</si>
  <si>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</si>
  <si>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</si>
  <si>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</si>
  <si>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</si>
  <si>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</si>
  <si>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</si>
  <si>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</si>
  <si>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</si>
  <si>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</si>
  <si>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</si>
  <si>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</si>
  <si>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</si>
  <si>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</si>
  <si>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</si>
  <si>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</si>
  <si>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</si>
  <si>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</si>
  <si>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</si>
  <si>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</si>
  <si>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</si>
  <si>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</si>
  <si>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</si>
  <si>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</si>
  <si>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</si>
  <si>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</si>
  <si>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</si>
  <si>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</si>
  <si>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</si>
  <si>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</si>
  <si>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</si>
  <si>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</si>
  <si>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</si>
  <si>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</si>
  <si>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</si>
  <si>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</si>
  <si>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</si>
  <si>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</si>
  <si>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</si>
  <si>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</si>
  <si>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</si>
  <si>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</si>
  <si>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</si>
  <si>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</si>
  <si>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</si>
  <si>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</si>
  <si>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</si>
  <si>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</si>
  <si>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</si>
  <si>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</si>
  <si>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</si>
  <si>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</si>
  <si>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</si>
  <si>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</si>
  <si>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</si>
  <si>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</si>
  <si>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</si>
  <si>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</si>
  <si>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</si>
  <si>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</si>
  <si>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</si>
  <si>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</si>
  <si>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</si>
  <si>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</si>
  <si>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</si>
  <si>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</si>
  <si>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</si>
  <si>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</si>
  <si>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</si>
  <si>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</si>
  <si>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</si>
  <si>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</si>
  <si>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</si>
  <si>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</si>
  <si>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</si>
  <si>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</si>
  <si>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</si>
  <si>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</si>
  <si>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</si>
  <si>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</si>
  <si>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</si>
  <si>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</si>
  <si>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</si>
  <si>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</si>
  <si>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</si>
  <si>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</si>
  <si>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</si>
  <si>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</si>
  <si>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</si>
  <si>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</si>
  <si>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</si>
  <si>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</si>
  <si>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</si>
  <si>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</si>
  <si>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</si>
  <si>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</si>
  <si>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</si>
  <si>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</si>
  <si>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</si>
  <si>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</si>
  <si>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</si>
  <si>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</si>
  <si>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</si>
  <si>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</si>
  <si>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</si>
  <si>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</si>
  <si>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</si>
  <si>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</si>
  <si>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</si>
  <si>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</si>
  <si>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</si>
  <si>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</si>
  <si>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</si>
  <si>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</si>
  <si>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</si>
  <si>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</si>
  <si>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</si>
  <si>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</si>
  <si>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</si>
  <si>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</si>
  <si>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</si>
  <si>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</si>
  <si>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</si>
  <si>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</si>
  <si>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</si>
  <si>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</si>
  <si>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</si>
  <si>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</si>
  <si>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</si>
  <si>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</si>
  <si>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</si>
  <si>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</si>
  <si>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</si>
  <si>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</si>
  <si>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</si>
  <si>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</si>
  <si>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</si>
  <si>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</si>
  <si>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</si>
  <si>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</si>
  <si>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</si>
  <si>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</si>
  <si>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</si>
  <si>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</si>
  <si>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</si>
  <si>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</si>
  <si>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</si>
  <si>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</si>
  <si>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</si>
  <si>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</si>
  <si>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</si>
  <si>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</si>
  <si>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</si>
  <si>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</si>
  <si>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</si>
  <si>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</si>
  <si>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</si>
  <si>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</si>
  <si>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</si>
  <si>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</si>
  <si>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</si>
  <si>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</si>
  <si>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</si>
  <si>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</si>
  <si>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</si>
  <si>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</si>
  <si>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</si>
  <si>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</si>
  <si>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</si>
  <si>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</si>
  <si>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</si>
  <si>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</si>
  <si>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</si>
  <si>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</si>
  <si>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</si>
  <si>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</si>
  <si>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</si>
  <si>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</si>
  <si>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</si>
  <si>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</si>
  <si>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</si>
  <si>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</si>
  <si>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</si>
  <si>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</si>
  <si>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</si>
  <si>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</si>
  <si>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</si>
  <si>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</si>
  <si>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</si>
  <si>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</si>
  <si>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</si>
  <si>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</si>
  <si>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</si>
  <si>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</si>
  <si>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</si>
  <si>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</si>
  <si>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</si>
  <si>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</si>
  <si>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</si>
  <si>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</si>
  <si>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</si>
  <si>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</si>
  <si>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</si>
  <si>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</si>
  <si>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</si>
  <si>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</si>
  <si>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</si>
  <si>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</si>
  <si>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</si>
  <si>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</si>
  <si>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</si>
  <si>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</si>
  <si>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</si>
  <si>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</si>
  <si>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</si>
  <si>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</si>
  <si>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</si>
  <si>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</si>
  <si>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</si>
  <si>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</si>
  <si>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</si>
  <si>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</si>
  <si>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</si>
  <si>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</si>
  <si>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</si>
  <si>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</si>
  <si>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</si>
  <si>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</si>
  <si>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</si>
  <si>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</si>
  <si>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</si>
  <si>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</si>
  <si>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</si>
  <si>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</si>
  <si>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</si>
  <si>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</si>
  <si>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</si>
  <si>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</si>
  <si>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</si>
  <si>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</si>
  <si>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</si>
  <si>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</si>
  <si>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</si>
  <si>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</si>
  <si>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</si>
  <si>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</si>
  <si>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</si>
  <si>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</si>
  <si>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</si>
  <si>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</si>
  <si>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</si>
  <si>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</si>
  <si>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</si>
  <si>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</si>
  <si>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</si>
  <si>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</si>
  <si>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</si>
  <si>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</si>
  <si>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</si>
  <si>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</si>
  <si>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</si>
  <si>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</si>
  <si>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</si>
  <si>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</si>
  <si>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</si>
  <si>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</si>
  <si>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</si>
  <si>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</si>
  <si>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</si>
  <si>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</si>
  <si>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</si>
  <si>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</si>
  <si>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</si>
  <si>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</si>
  <si>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</si>
  <si>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</si>
  <si>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</si>
  <si>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</si>
  <si>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</si>
  <si>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</si>
  <si>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</si>
  <si>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</si>
  <si>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</si>
  <si>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</si>
  <si>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</si>
  <si>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</si>
  <si>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</si>
  <si>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</si>
  <si>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</si>
  <si>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</si>
  <si>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</si>
  <si>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</si>
  <si>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</si>
  <si>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</si>
  <si>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</si>
  <si>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</si>
  <si>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</si>
  <si>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</si>
  <si>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</si>
  <si>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</si>
  <si>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</si>
  <si>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</si>
  <si>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</si>
  <si>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</si>
  <si>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</si>
  <si>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</si>
  <si>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</si>
  <si>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</si>
  <si>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</si>
  <si>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</si>
  <si>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</si>
  <si>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</si>
  <si>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</si>
  <si>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</si>
  <si>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</si>
  <si>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</si>
  <si>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</si>
  <si>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</si>
  <si>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</si>
  <si>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</si>
  <si>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</si>
  <si>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</si>
  <si>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</si>
  <si>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</si>
  <si>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</si>
  <si>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</si>
  <si>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</si>
  <si>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</si>
  <si>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</si>
  <si>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</si>
  <si>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</si>
  <si>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</si>
  <si>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</si>
  <si>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</si>
  <si>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</si>
  <si>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</si>
  <si>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</si>
  <si>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</si>
  <si>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</si>
  <si>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</si>
  <si>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</si>
  <si>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</si>
  <si>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</si>
  <si>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</si>
  <si>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</si>
  <si>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</si>
  <si>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</si>
  <si>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</si>
  <si>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</si>
  <si>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</si>
  <si>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</si>
  <si>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</si>
  <si>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</si>
  <si>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</si>
  <si>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</si>
  <si>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</si>
  <si>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</si>
  <si>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</si>
  <si>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</si>
  <si>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</si>
  <si>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</si>
  <si>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</si>
  <si>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</si>
  <si>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</si>
  <si>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</si>
  <si>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</si>
  <si>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</si>
  <si>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</si>
  <si>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</si>
  <si>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</si>
  <si>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</si>
  <si>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</si>
  <si>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</si>
  <si>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</si>
  <si>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</si>
  <si>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</si>
  <si>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</si>
  <si>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</si>
  <si>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</si>
  <si>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</si>
  <si>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</si>
  <si>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</si>
  <si>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</si>
  <si>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</si>
  <si>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</si>
  <si>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</si>
  <si>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</si>
  <si>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</si>
  <si>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</si>
  <si>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</si>
  <si>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</si>
  <si>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</si>
  <si>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</si>
  <si>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</si>
  <si>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</si>
  <si>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</si>
  <si>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</si>
  <si>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</si>
  <si>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</si>
  <si>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</si>
  <si>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</si>
  <si>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</si>
  <si>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</si>
  <si>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</si>
  <si>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</si>
  <si>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</si>
  <si>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</si>
  <si>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</si>
  <si>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</si>
  <si>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</si>
  <si>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</si>
  <si>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</si>
  <si>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</si>
  <si>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</si>
  <si>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</si>
  <si>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</si>
  <si>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</si>
  <si>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</si>
  <si>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</si>
  <si>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</si>
  <si>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</si>
  <si>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</si>
  <si>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</si>
  <si>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</si>
  <si>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</si>
  <si>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</si>
  <si>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</si>
  <si>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</si>
  <si>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</si>
  <si>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</si>
  <si>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</si>
  <si>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</si>
  <si>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</si>
  <si>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</si>
  <si>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</si>
  <si>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</si>
  <si>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</si>
  <si>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</si>
  <si>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</si>
  <si>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</si>
  <si>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</si>
  <si>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</si>
  <si>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</si>
  <si>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</si>
  <si>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</si>
  <si>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</si>
  <si>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</si>
  <si>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</si>
  <si>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</si>
  <si>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</si>
  <si>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</si>
  <si>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</si>
  <si>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</si>
  <si>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</si>
  <si>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</si>
  <si>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</si>
  <si>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</si>
  <si>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</si>
  <si>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</si>
  <si>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</si>
  <si>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</si>
  <si>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</si>
  <si>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</si>
  <si>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</si>
  <si>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</si>
  <si>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</si>
  <si>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</si>
  <si>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</si>
  <si>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</si>
  <si>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</si>
  <si>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</si>
  <si>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</si>
  <si>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</si>
  <si>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</si>
  <si>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</si>
  <si>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</si>
  <si>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</si>
  <si>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</si>
  <si>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</si>
  <si>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</si>
  <si>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</si>
  <si>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</si>
  <si>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</si>
  <si>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</si>
  <si>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</si>
  <si>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</si>
  <si>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</si>
  <si>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</si>
  <si>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</si>
  <si>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</si>
  <si>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</si>
  <si>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</si>
  <si>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</si>
  <si>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</si>
  <si>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</si>
  <si>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</si>
  <si>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</si>
  <si>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</si>
  <si>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</si>
  <si>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</si>
  <si>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</si>
  <si>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</si>
  <si>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</si>
  <si>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</si>
  <si>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</si>
  <si>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</si>
  <si>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</si>
  <si>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</si>
  <si>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</si>
  <si>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</si>
  <si>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</si>
  <si>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</si>
  <si>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</si>
  <si>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</si>
  <si>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</si>
  <si>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</si>
  <si>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</si>
  <si>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</si>
  <si>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</si>
  <si>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</si>
  <si>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</si>
  <si>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</si>
  <si>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</si>
  <si>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</si>
  <si>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</si>
  <si>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</si>
  <si>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</si>
  <si>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</si>
  <si>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</si>
  <si>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</si>
  <si>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</si>
  <si>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</si>
  <si>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</si>
  <si>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</si>
  <si>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</si>
  <si>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</si>
  <si>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</si>
  <si>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</si>
  <si>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</si>
  <si>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</si>
  <si>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</si>
  <si>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</si>
  <si>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</si>
  <si>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</si>
  <si>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</si>
  <si>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</si>
  <si>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</si>
  <si>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</si>
  <si>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</si>
  <si>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</si>
  <si>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</si>
  <si>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</si>
  <si>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</si>
  <si>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</si>
  <si>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</si>
  <si>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</si>
  <si>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</si>
  <si>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</si>
  <si>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</si>
  <si>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</si>
  <si>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</si>
  <si>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</si>
  <si>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</si>
  <si>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</si>
  <si>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</si>
  <si>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</si>
  <si>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</si>
  <si>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</si>
  <si>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</si>
  <si>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</si>
  <si>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</si>
  <si>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</si>
  <si>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</si>
  <si>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</si>
  <si>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</si>
  <si>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</si>
  <si>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</si>
  <si>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</si>
  <si>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</si>
  <si>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</si>
  <si>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</si>
  <si>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</si>
  <si>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</si>
  <si>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</si>
  <si>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</si>
  <si>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</si>
  <si>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</si>
  <si>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</si>
  <si>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</si>
  <si>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</si>
  <si>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</si>
  <si>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</si>
  <si>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</si>
  <si>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</si>
  <si>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</si>
  <si>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</si>
  <si>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</si>
  <si>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</si>
  <si>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</si>
  <si>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</si>
  <si>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</si>
  <si>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</si>
  <si>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</si>
  <si>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</si>
  <si>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</si>
  <si>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</si>
  <si>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</si>
  <si>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</si>
  <si>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</si>
  <si>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</si>
  <si>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</si>
  <si>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</si>
  <si>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</si>
  <si>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</si>
  <si>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</si>
  <si>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</si>
  <si>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</si>
  <si>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</si>
  <si>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</si>
  <si>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</si>
  <si>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</si>
  <si>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</si>
  <si>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</si>
  <si>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</si>
  <si>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</si>
  <si>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</si>
  <si>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</si>
  <si>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</si>
  <si>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</si>
  <si>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</si>
  <si>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</si>
  <si>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</si>
  <si>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</si>
  <si>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</si>
  <si>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</si>
  <si>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</si>
  <si>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</si>
  <si>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</si>
  <si>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</si>
  <si>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</si>
  <si>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</si>
  <si>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</si>
  <si>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</si>
  <si>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</si>
  <si>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</si>
  <si>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</si>
  <si>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</si>
  <si>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</si>
  <si>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</si>
  <si>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</si>
  <si>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</si>
  <si>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</si>
  <si>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</si>
  <si>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</si>
  <si>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</si>
  <si>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</si>
  <si>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</si>
  <si>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</si>
  <si>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</si>
  <si>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</si>
  <si>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</si>
  <si>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</si>
  <si>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</si>
  <si>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</si>
  <si>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</si>
  <si>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</si>
  <si>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</si>
  <si>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</si>
  <si>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</si>
  <si>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</si>
  <si>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</si>
  <si>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</si>
  <si>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</si>
  <si>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</si>
  <si>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</si>
  <si>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</si>
  <si>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</si>
  <si>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</si>
  <si>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</si>
  <si>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</si>
  <si>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</si>
  <si>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</si>
  <si>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</si>
  <si>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</si>
  <si>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</si>
  <si>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</si>
  <si>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</si>
  <si>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</si>
  <si>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</si>
  <si>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</si>
  <si>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</si>
  <si>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</si>
  <si>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</si>
  <si>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</si>
  <si>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</si>
  <si>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</si>
  <si>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</si>
  <si>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</si>
  <si>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</si>
  <si>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</si>
  <si>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</si>
  <si>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</si>
  <si>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</si>
  <si>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</si>
  <si>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</si>
  <si>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</si>
  <si>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</si>
  <si>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</si>
  <si>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</si>
  <si>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</si>
  <si>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</si>
  <si>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</si>
  <si>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</si>
  <si>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</si>
  <si>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</si>
  <si>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</si>
  <si>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</si>
  <si>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</si>
  <si>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</si>
  <si>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</si>
  <si>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</si>
  <si>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</si>
  <si>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</si>
  <si>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</si>
  <si>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</si>
  <si>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</si>
  <si>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</si>
  <si>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</si>
  <si>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</si>
  <si>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</si>
  <si>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</si>
  <si>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</si>
  <si>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</si>
  <si>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</si>
  <si>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</si>
  <si>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</si>
  <si>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</si>
  <si>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</si>
  <si>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</si>
  <si>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</si>
  <si>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</si>
  <si>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</si>
  <si>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</si>
  <si>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</si>
  <si>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</si>
  <si>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</si>
  <si>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</si>
  <si>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</si>
  <si>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</si>
  <si>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</si>
  <si>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</si>
  <si>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</si>
  <si>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</si>
  <si>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</si>
  <si>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</si>
  <si>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</si>
  <si>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</si>
  <si>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</si>
  <si>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</si>
  <si>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</si>
  <si>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</si>
  <si>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</si>
  <si>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</si>
  <si>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</si>
  <si>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</si>
  <si>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</si>
  <si>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</si>
  <si>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</si>
  <si>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</si>
  <si>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</si>
  <si>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</si>
  <si>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</si>
  <si>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</si>
  <si>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</si>
  <si>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</si>
  <si>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</si>
  <si>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</si>
  <si>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</si>
  <si>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</si>
  <si>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</si>
  <si>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</si>
  <si>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</si>
  <si>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</si>
  <si>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</si>
  <si>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</si>
  <si>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</si>
  <si>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</si>
  <si>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</si>
  <si>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</si>
  <si>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</si>
  <si>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</si>
  <si>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</si>
  <si>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</si>
  <si>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</si>
  <si>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</si>
  <si>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</si>
  <si>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</si>
  <si>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</si>
  <si>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</si>
  <si>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</si>
  <si>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</si>
  <si>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</si>
  <si>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</si>
  <si>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</si>
  <si>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</si>
  <si>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</si>
  <si>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</si>
  <si>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</si>
  <si>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</si>
  <si>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</si>
  <si>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</si>
  <si>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</si>
  <si>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</si>
  <si>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</si>
  <si>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</si>
  <si>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</si>
  <si>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</si>
  <si>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</si>
  <si>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</si>
  <si>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</si>
  <si>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</si>
  <si>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</si>
  <si>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</si>
  <si>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</si>
  <si>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</si>
  <si>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</si>
  <si>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</si>
  <si>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</si>
  <si>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</si>
  <si>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</si>
  <si>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</si>
  <si>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</si>
  <si>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</si>
  <si>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</si>
  <si>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</si>
  <si>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</si>
  <si>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</si>
  <si>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</si>
  <si>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</si>
  <si>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</si>
  <si>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</si>
  <si>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</si>
  <si>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</si>
  <si>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</si>
  <si>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</si>
  <si>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</si>
  <si>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</si>
  <si>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</si>
  <si>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</si>
  <si>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</si>
  <si>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</si>
  <si>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</si>
  <si>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</si>
  <si>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</si>
  <si>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</si>
  <si>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</si>
  <si>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</si>
  <si>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</si>
  <si>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</si>
  <si>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</si>
  <si>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</si>
  <si>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</si>
  <si>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</si>
  <si>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</si>
  <si>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</si>
  <si>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</si>
  <si>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</si>
  <si>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</si>
  <si>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</si>
  <si>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</si>
  <si>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</si>
  <si>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</si>
  <si>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</si>
  <si>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</si>
  <si>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</si>
  <si>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</si>
  <si>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</si>
  <si>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</si>
  <si>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</si>
  <si>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</si>
  <si>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</si>
  <si>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</si>
  <si>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</si>
  <si>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</si>
  <si>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</si>
  <si>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</si>
  <si>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</si>
  <si>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</si>
  <si>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</si>
  <si>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</si>
  <si>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</si>
  <si>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</si>
  <si>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</si>
  <si>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</si>
  <si>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</si>
  <si>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</si>
  <si>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</si>
  <si>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</si>
  <si>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</si>
  <si>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</si>
  <si>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</si>
  <si>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</si>
  <si>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</si>
  <si>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</si>
  <si>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</si>
  <si>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</si>
  <si>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</si>
  <si>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</si>
  <si>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</si>
  <si>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</si>
  <si>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</si>
  <si>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</si>
  <si>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</si>
  <si>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</si>
  <si>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</si>
  <si>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</si>
  <si>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</si>
  <si>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</si>
  <si>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</si>
  <si>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</si>
  <si>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</si>
  <si>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</si>
  <si>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</si>
  <si>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</si>
  <si>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</si>
  <si>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</si>
  <si>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</si>
  <si>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</si>
  <si>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</si>
  <si>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</si>
  <si>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</si>
  <si>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</si>
  <si>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</si>
  <si>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</si>
  <si>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</si>
  <si>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</si>
  <si>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</si>
  <si>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</si>
  <si>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</si>
  <si>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</si>
  <si>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</si>
  <si>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</si>
  <si>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</si>
  <si>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</si>
  <si>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</si>
  <si>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</si>
  <si>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</si>
  <si>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</si>
  <si>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</si>
  <si>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</si>
  <si>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</si>
  <si>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</si>
  <si>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</si>
  <si>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</si>
  <si>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</si>
  <si>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</si>
  <si>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</si>
  <si>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</si>
  <si>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</si>
  <si>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</si>
  <si>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</si>
  <si>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</si>
  <si>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</si>
  <si>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</si>
  <si>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</si>
  <si>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</si>
  <si>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</si>
  <si>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</si>
  <si>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</si>
  <si>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</si>
  <si>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</si>
  <si>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</si>
  <si>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</si>
  <si>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</si>
  <si>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</si>
  <si>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</si>
  <si>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</si>
  <si>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</si>
  <si>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</si>
  <si>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</si>
  <si>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</si>
  <si>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</si>
  <si>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</si>
  <si>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</si>
  <si>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</si>
  <si>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</si>
  <si>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</si>
  <si>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</si>
  <si>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</si>
  <si>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</si>
  <si>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</si>
  <si>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</si>
  <si>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</si>
  <si>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</si>
  <si>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</si>
  <si>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</si>
  <si>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</si>
  <si>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</si>
  <si>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</si>
  <si>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</si>
  <si>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</si>
  <si>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</si>
  <si>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</si>
  <si>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</si>
  <si>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</si>
  <si>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</si>
  <si>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</si>
  <si>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</si>
  <si>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</si>
  <si>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</si>
  <si>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</si>
  <si>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</si>
  <si>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</si>
  <si>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</si>
  <si>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</si>
  <si>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</si>
  <si>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</si>
  <si>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</si>
  <si>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</si>
  <si>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</si>
  <si>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</si>
  <si>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</si>
  <si>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</si>
  <si>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</si>
  <si>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</si>
  <si>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</si>
  <si>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</si>
  <si>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</si>
  <si>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</si>
  <si>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</si>
  <si>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</si>
  <si>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</si>
  <si>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</si>
  <si>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</si>
  <si>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</si>
  <si>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</si>
  <si>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</si>
  <si>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</si>
  <si>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</si>
  <si>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</si>
  <si>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</si>
  <si>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</si>
  <si>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</si>
  <si>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</si>
  <si>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</si>
  <si>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</si>
  <si>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</si>
  <si>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</si>
  <si>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</si>
  <si>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</si>
  <si>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</si>
  <si>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</si>
  <si>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</si>
  <si>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</si>
  <si>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</si>
  <si>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</si>
  <si>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</si>
  <si>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</si>
  <si>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</si>
  <si>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</si>
  <si>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</si>
  <si>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</si>
  <si>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</si>
  <si>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</si>
  <si>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</si>
  <si>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</si>
  <si>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</si>
  <si>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</si>
  <si>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</si>
  <si>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</si>
  <si>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</si>
  <si>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</si>
  <si>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</si>
  <si>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</si>
  <si>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</si>
  <si>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</si>
  <si>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</si>
  <si>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</si>
  <si>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</si>
  <si>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</si>
  <si>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</si>
  <si>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</si>
  <si>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</si>
  <si>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</si>
  <si>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</si>
  <si>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</si>
  <si>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</si>
  <si>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</si>
  <si>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</si>
  <si>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</si>
  <si>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</si>
  <si>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</si>
  <si>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</si>
  <si>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</si>
  <si>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</si>
  <si>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</si>
  <si>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</si>
  <si>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</si>
  <si>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</si>
  <si>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</si>
  <si>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</si>
  <si>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</si>
  <si>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</si>
  <si>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</si>
  <si>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</si>
  <si>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</si>
  <si>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</si>
  <si>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</si>
  <si>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</si>
  <si>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</si>
  <si>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</si>
  <si>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</si>
  <si>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</si>
  <si>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</si>
  <si>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</si>
  <si>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</si>
  <si>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</si>
  <si>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</si>
  <si>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</si>
  <si>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</si>
  <si>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</si>
  <si>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</si>
  <si>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</si>
  <si>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</si>
  <si>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</si>
  <si>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</si>
  <si>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</si>
  <si>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</si>
  <si>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</si>
  <si>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</si>
  <si>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</si>
  <si>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</si>
  <si>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</si>
  <si>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</si>
  <si>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</si>
  <si>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</si>
  <si>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</si>
  <si>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</si>
  <si>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</si>
  <si>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</si>
  <si>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</si>
  <si>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</si>
  <si>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</si>
  <si>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</si>
  <si>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</si>
  <si>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</si>
  <si>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</si>
  <si>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</si>
  <si>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</si>
  <si>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</si>
  <si>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</si>
  <si>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</si>
  <si>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</si>
  <si>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</si>
  <si>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</si>
  <si>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</si>
  <si>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</si>
  <si>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</si>
  <si>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</si>
  <si>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</si>
  <si>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</si>
  <si>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</si>
  <si>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</si>
  <si>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</si>
  <si>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</si>
  <si>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</si>
  <si>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</si>
  <si>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</si>
  <si>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</si>
  <si>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</si>
  <si>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</si>
  <si>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</si>
  <si>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</si>
  <si>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</si>
  <si>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</si>
  <si>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</si>
  <si>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</si>
  <si>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</si>
  <si>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</si>
  <si>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</si>
  <si>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</si>
  <si>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</si>
  <si>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</si>
  <si>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</si>
  <si>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</si>
  <si>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</si>
  <si>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</si>
  <si>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</si>
  <si>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</si>
  <si>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</si>
  <si>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</si>
  <si>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</si>
  <si>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</si>
  <si>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</si>
  <si>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</si>
  <si>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</si>
  <si>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</si>
  <si>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</si>
  <si>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</si>
  <si>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</si>
  <si>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</si>
  <si>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</si>
  <si>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</si>
  <si>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</si>
  <si>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</si>
  <si>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</si>
  <si>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</si>
  <si>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</si>
  <si>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</si>
  <si>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</si>
  <si>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</si>
  <si>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</si>
  <si>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</si>
  <si>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</si>
  <si>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</si>
  <si>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</si>
  <si>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</si>
  <si>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</si>
  <si>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</si>
  <si>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</si>
  <si>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</si>
  <si>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</si>
  <si>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</si>
  <si>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</si>
  <si>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</si>
  <si>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</si>
  <si>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</si>
  <si>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</si>
  <si>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</si>
  <si>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</si>
  <si>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</si>
  <si>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</si>
  <si>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</si>
  <si>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</si>
  <si>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</si>
  <si>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</si>
  <si>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</si>
  <si>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</si>
  <si>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</si>
  <si>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</si>
  <si>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</si>
  <si>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</si>
  <si>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</si>
  <si>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</si>
  <si>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</si>
  <si>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</si>
  <si>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</si>
  <si>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</si>
  <si>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</si>
  <si>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</si>
  <si>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</si>
  <si>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</si>
  <si>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</si>
  <si>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</si>
  <si>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</si>
  <si>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</si>
  <si>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</si>
  <si>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</si>
  <si>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</si>
  <si>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</si>
  <si>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</si>
  <si>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</si>
  <si>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</si>
  <si>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</si>
  <si>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</si>
  <si>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</si>
  <si>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</si>
  <si>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</si>
  <si>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</si>
  <si>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</si>
  <si>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</si>
  <si>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</si>
  <si>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</si>
  <si>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</si>
  <si>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</si>
  <si>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</si>
  <si>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</si>
  <si>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</si>
  <si>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</si>
  <si>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</si>
  <si>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</si>
  <si>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</si>
  <si>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</si>
  <si>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</si>
  <si>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</si>
  <si>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</si>
  <si>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</si>
  <si>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</si>
  <si>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</si>
  <si>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</si>
  <si>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</si>
  <si>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</si>
  <si>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</si>
  <si>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</si>
  <si>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</si>
  <si>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</si>
  <si>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</si>
  <si>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</si>
  <si>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</si>
  <si>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</si>
  <si>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</si>
  <si>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</si>
  <si>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</si>
  <si>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</si>
  <si>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</si>
  <si>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</si>
  <si>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</si>
  <si>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</si>
  <si>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</si>
  <si>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</si>
  <si>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</si>
  <si>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</si>
  <si>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</si>
  <si>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</si>
  <si>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</si>
  <si>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</si>
  <si>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</si>
  <si>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</si>
  <si>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</si>
  <si>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</si>
  <si>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</si>
  <si>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</si>
  <si>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</si>
  <si>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</si>
  <si>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</si>
  <si>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</si>
  <si>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</si>
  <si>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</si>
  <si>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</si>
  <si>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</si>
  <si>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</si>
  <si>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</si>
  <si>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</si>
  <si>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</si>
  <si>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</si>
  <si>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</si>
  <si>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</si>
  <si>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</si>
  <si>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</si>
  <si>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</si>
  <si>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</si>
  <si>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</si>
  <si>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</si>
  <si>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</si>
  <si>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</si>
  <si>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</si>
  <si>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</si>
  <si>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</si>
  <si>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</si>
  <si>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</si>
  <si>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</si>
  <si>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</si>
  <si>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</si>
  <si>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</si>
  <si>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</si>
  <si>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</si>
  <si>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</si>
  <si>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</si>
  <si>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</si>
  <si>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</si>
  <si>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</si>
  <si>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</si>
  <si>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</si>
  <si>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</si>
  <si>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</si>
  <si>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</si>
  <si>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</si>
  <si>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</si>
  <si>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</si>
  <si>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</si>
  <si>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</si>
  <si>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</si>
  <si>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</si>
  <si>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</si>
  <si>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</si>
  <si>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</si>
  <si>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</si>
  <si>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</si>
  <si>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</si>
  <si>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</si>
  <si>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</si>
  <si>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</si>
  <si>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</si>
  <si>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</si>
  <si>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</si>
  <si>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</si>
  <si>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</si>
  <si>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</si>
  <si>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</si>
  <si>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</si>
  <si>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</si>
  <si>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</si>
  <si>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</si>
  <si>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</si>
  <si>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</si>
  <si>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</si>
  <si>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</si>
  <si>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</si>
  <si>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</si>
  <si>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</si>
  <si>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</si>
  <si>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</si>
  <si>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</si>
  <si>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</si>
  <si>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</si>
  <si>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</si>
  <si>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</si>
  <si>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</si>
  <si>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</si>
  <si>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</si>
  <si>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</si>
  <si>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</si>
  <si>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</si>
  <si>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</si>
  <si>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</si>
  <si>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</si>
  <si>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</si>
  <si>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</si>
  <si>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</si>
  <si>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</si>
  <si>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</si>
  <si>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</si>
  <si>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</si>
  <si>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</si>
  <si>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</si>
  <si>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</si>
  <si>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</si>
  <si>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</si>
  <si>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</si>
  <si>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</si>
  <si>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</si>
  <si>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</si>
  <si>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</si>
  <si>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</si>
  <si>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</si>
  <si>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</si>
  <si>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</si>
  <si>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</si>
  <si>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</si>
  <si>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</si>
  <si>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</si>
  <si>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</si>
  <si>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</si>
  <si>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</si>
  <si>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</si>
  <si>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</si>
  <si>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</si>
  <si>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</si>
  <si>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</si>
  <si>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</si>
  <si>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</si>
  <si>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</si>
  <si>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</si>
  <si>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</si>
  <si>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</si>
  <si>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</si>
  <si>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</si>
  <si>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</si>
  <si>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</si>
  <si>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</si>
  <si>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</si>
  <si>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</si>
  <si>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</si>
  <si>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</si>
  <si>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</si>
  <si>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</si>
  <si>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</si>
  <si>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</si>
  <si>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</si>
  <si>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</si>
  <si>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</si>
  <si>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</si>
  <si>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</si>
  <si>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</si>
  <si>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</si>
  <si>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</si>
  <si>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</si>
  <si>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</si>
  <si>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</si>
  <si>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</si>
  <si>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</si>
  <si>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</si>
  <si>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</si>
  <si>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</si>
  <si>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</si>
  <si>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</si>
  <si>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</si>
  <si>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</si>
  <si>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</si>
  <si>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</si>
  <si>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</si>
  <si>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</si>
  <si>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</si>
  <si>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</si>
  <si>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</si>
  <si>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</si>
  <si>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</si>
  <si>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</si>
  <si>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</si>
  <si>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</si>
  <si>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</si>
  <si>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</si>
  <si>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</si>
  <si>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</si>
  <si>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</si>
  <si>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</si>
  <si>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</si>
  <si>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</si>
  <si>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</si>
  <si>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</si>
  <si>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</si>
  <si>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</si>
  <si>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</si>
  <si>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</si>
  <si>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</si>
  <si>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</si>
  <si>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</si>
  <si>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</si>
  <si>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</si>
  <si>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</si>
  <si>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</si>
  <si>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</si>
  <si>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</si>
  <si>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</si>
  <si>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</si>
  <si>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</si>
  <si>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</si>
  <si>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</si>
  <si>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</si>
  <si>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</si>
  <si>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</si>
  <si>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</si>
  <si>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</si>
  <si>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</si>
  <si>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</si>
  <si>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</si>
  <si>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</si>
  <si>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</si>
  <si>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</si>
  <si>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</si>
  <si>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</si>
  <si>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</si>
  <si>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</si>
  <si>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</si>
  <si>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</si>
  <si>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</si>
  <si>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</si>
  <si>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</si>
  <si>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</si>
  <si>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</si>
  <si>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</si>
  <si>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</si>
  <si>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</si>
  <si>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</si>
  <si>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</si>
  <si>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</si>
  <si>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</si>
  <si>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</si>
  <si>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</si>
  <si>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</si>
  <si>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</si>
  <si>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</si>
  <si>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</si>
  <si>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</si>
  <si>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</si>
  <si>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</si>
  <si>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</si>
  <si>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</si>
  <si>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</si>
  <si>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</si>
  <si>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</si>
  <si>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</si>
  <si>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</si>
  <si>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</si>
  <si>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</si>
  <si>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</si>
  <si>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</si>
  <si>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</si>
  <si>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</si>
  <si>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</si>
  <si>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</si>
  <si>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</si>
  <si>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</si>
  <si>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</si>
  <si>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</si>
  <si>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</si>
  <si>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</si>
  <si>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</si>
  <si>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</si>
  <si>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</si>
  <si>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</si>
  <si>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</si>
  <si>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</si>
  <si>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</si>
  <si>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</si>
  <si>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</si>
  <si>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</si>
  <si>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</si>
  <si>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</si>
  <si>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</si>
  <si>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</si>
  <si>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</si>
  <si>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</si>
  <si>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</si>
  <si>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</si>
  <si>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</si>
  <si>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</si>
  <si>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</si>
  <si>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</si>
  <si>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</si>
  <si>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</si>
  <si>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</si>
  <si>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</si>
  <si>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</si>
  <si>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</si>
  <si>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</si>
  <si>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</si>
  <si>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</si>
  <si>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</si>
  <si>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</si>
  <si>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</si>
  <si>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</si>
  <si>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</si>
  <si>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</si>
  <si>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</si>
  <si>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</si>
  <si>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</si>
  <si>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</si>
  <si>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</si>
  <si>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</si>
  <si>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</si>
  <si>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</si>
  <si>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</si>
  <si>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</si>
  <si>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</si>
  <si>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</si>
  <si>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</si>
  <si>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</si>
  <si>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</si>
  <si>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</si>
  <si>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</si>
  <si>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</si>
  <si>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</si>
  <si>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</si>
  <si>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</si>
  <si>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</si>
  <si>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</si>
  <si>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</si>
  <si>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</si>
  <si>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</si>
  <si>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</si>
  <si>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</si>
  <si>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</si>
  <si>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</si>
  <si>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</si>
  <si>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</si>
  <si>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</si>
  <si>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</si>
  <si>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</si>
  <si>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</si>
  <si>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</si>
  <si>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</si>
  <si>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</si>
  <si>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</si>
  <si>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</si>
  <si>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</si>
  <si>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</si>
  <si>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</si>
  <si>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</si>
  <si>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</si>
  <si>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</si>
  <si>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</si>
  <si>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</si>
  <si>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</si>
  <si>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</si>
  <si>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</si>
  <si>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</si>
  <si>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</si>
  <si>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</si>
  <si>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</si>
  <si>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</si>
  <si>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</si>
  <si>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</si>
  <si>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</si>
  <si>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</si>
  <si>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</si>
  <si>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</si>
  <si>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</si>
  <si>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</si>
  <si>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</si>
  <si>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</si>
  <si>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</si>
  <si>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</si>
  <si>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</si>
  <si>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</si>
  <si>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</si>
  <si>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</si>
  <si>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</si>
  <si>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</si>
  <si>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</si>
  <si>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</si>
  <si>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</si>
  <si>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</si>
  <si>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</si>
  <si>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</si>
  <si>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</si>
  <si>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</si>
  <si>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</si>
  <si>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</si>
  <si>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</si>
  <si>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</si>
  <si>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</si>
  <si>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</si>
  <si>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</si>
  <si>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</si>
  <si>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</si>
  <si>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</si>
  <si>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</si>
  <si>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</si>
  <si>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</si>
  <si>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</si>
  <si>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</si>
  <si>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</si>
  <si>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</si>
  <si>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</si>
  <si>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</si>
  <si>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</si>
  <si>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</si>
  <si>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</si>
  <si>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</si>
  <si>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</si>
  <si>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</si>
  <si>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</si>
  <si>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</si>
  <si>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</si>
  <si>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</si>
  <si>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</si>
  <si>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</si>
  <si>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</si>
  <si>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</si>
  <si>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</si>
  <si>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</si>
  <si>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</si>
  <si>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</si>
  <si>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</si>
  <si>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</si>
  <si>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</si>
  <si>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</si>
  <si>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</si>
  <si>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</si>
  <si>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</si>
  <si>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</si>
  <si>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</si>
  <si>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</si>
  <si>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</si>
  <si>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</si>
  <si>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</si>
  <si>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</si>
  <si>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</si>
  <si>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</si>
  <si>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</si>
  <si>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</si>
  <si>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</si>
  <si>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</si>
  <si>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</si>
  <si>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</si>
  <si>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</si>
  <si>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</si>
  <si>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</si>
  <si>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</si>
  <si>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</si>
  <si>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</si>
  <si>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</si>
  <si>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</si>
  <si>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</si>
  <si>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</si>
  <si>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</si>
  <si>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</si>
  <si>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</si>
  <si>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</si>
  <si>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</si>
  <si>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</si>
  <si>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</si>
  <si>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</si>
  <si>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</si>
  <si>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</si>
  <si>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</si>
  <si>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</si>
  <si>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</si>
  <si>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</si>
  <si>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</si>
  <si>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</si>
  <si>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</si>
  <si>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</si>
  <si>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</si>
  <si>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</si>
  <si>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</si>
  <si>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</si>
  <si>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</si>
  <si>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</si>
  <si>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</si>
  <si>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</si>
  <si>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</si>
  <si>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</si>
  <si>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</si>
  <si>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</si>
  <si>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</si>
  <si>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</si>
  <si>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</si>
  <si>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</si>
  <si>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</si>
  <si>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</si>
  <si>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</si>
  <si>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</si>
  <si>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</si>
  <si>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</si>
  <si>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</si>
  <si>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</si>
  <si>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</si>
  <si>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</si>
  <si>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</si>
  <si>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</si>
  <si>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</si>
  <si>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</si>
  <si>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</si>
  <si>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</si>
  <si>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</si>
  <si>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</si>
  <si>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</si>
  <si>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</si>
  <si>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</si>
  <si>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</si>
  <si>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</si>
  <si>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</si>
  <si>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</si>
  <si>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</si>
  <si>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</si>
  <si>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</si>
  <si>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</si>
  <si>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</si>
  <si>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</si>
  <si>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</si>
  <si>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</si>
  <si>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</si>
  <si>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</si>
  <si>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</si>
  <si>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</si>
  <si>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</si>
  <si>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</si>
  <si>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</si>
  <si>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</si>
  <si>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</si>
  <si>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</si>
  <si>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</si>
  <si>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</si>
  <si>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</si>
  <si>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</si>
  <si>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</si>
  <si>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</si>
  <si>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</si>
  <si>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</si>
  <si>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</si>
  <si>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</si>
  <si>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</si>
  <si>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</si>
  <si>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</si>
  <si>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</si>
  <si>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</si>
  <si>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</si>
  <si>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</si>
  <si>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</si>
  <si>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</si>
  <si>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</si>
  <si>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</si>
  <si>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</si>
  <si>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</si>
  <si>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</si>
  <si>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</si>
  <si>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</si>
  <si>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</si>
  <si>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</si>
  <si>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</si>
  <si>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</si>
  <si>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</si>
  <si>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</si>
  <si>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</si>
  <si>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</si>
  <si>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</si>
  <si>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</si>
  <si>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</si>
  <si>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</si>
  <si>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</si>
  <si>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</si>
  <si>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</si>
  <si>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</si>
  <si>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</si>
  <si>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</si>
  <si>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</si>
  <si>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</si>
  <si>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</si>
  <si>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</si>
  <si>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</si>
  <si>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</si>
  <si>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</si>
  <si>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</si>
  <si>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</si>
  <si>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</si>
  <si>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</si>
  <si>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</si>
  <si>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</si>
  <si>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</si>
  <si>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</si>
  <si>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</si>
  <si>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</si>
  <si>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</si>
  <si>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</si>
  <si>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</si>
  <si>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</si>
  <si>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</si>
  <si>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</si>
  <si>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</si>
  <si>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</si>
  <si>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</si>
  <si>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</si>
  <si>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</si>
  <si>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</si>
  <si>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</si>
  <si>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</si>
  <si>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</si>
  <si>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</si>
  <si>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</si>
  <si>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</si>
  <si>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</si>
  <si>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</si>
  <si>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</si>
  <si>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</si>
  <si>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</si>
  <si>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</si>
  <si>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</si>
  <si>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</si>
  <si>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</si>
  <si>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</si>
  <si>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</si>
  <si>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</si>
  <si>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</si>
  <si>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</si>
  <si>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</si>
  <si>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</si>
  <si>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</si>
  <si>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</si>
  <si>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</si>
  <si>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</si>
  <si>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</si>
  <si>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</si>
  <si>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</si>
  <si>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</si>
  <si>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</si>
  <si>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</si>
  <si>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</si>
  <si>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</si>
  <si>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</si>
  <si>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</si>
  <si>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</si>
  <si>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</si>
  <si>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</si>
  <si>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</si>
  <si>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</si>
  <si>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</si>
  <si>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</si>
  <si>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</si>
  <si>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</si>
  <si>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</si>
  <si>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</si>
  <si>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</si>
  <si>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</si>
  <si>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</si>
  <si>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</si>
  <si>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</si>
  <si>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</si>
  <si>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</si>
  <si>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</si>
  <si>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</si>
  <si>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</si>
  <si>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</si>
  <si>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</si>
  <si>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</si>
  <si>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</si>
  <si>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</si>
  <si>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</si>
  <si>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</si>
  <si>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</si>
  <si>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</si>
  <si>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</si>
  <si>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</si>
  <si>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</si>
  <si>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</si>
  <si>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</si>
  <si>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</si>
  <si>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</si>
  <si>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</si>
  <si>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</si>
  <si>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</si>
  <si>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</si>
  <si>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</si>
  <si>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</si>
  <si>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</si>
  <si>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</si>
  <si>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</si>
  <si>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</si>
  <si>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</si>
  <si>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</si>
  <si>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</si>
  <si>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</si>
  <si>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</si>
  <si>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</si>
  <si>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</si>
  <si>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</si>
  <si>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</si>
  <si>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</si>
  <si>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</si>
  <si>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</si>
  <si>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</si>
  <si>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</si>
  <si>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</si>
  <si>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</si>
  <si>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</si>
  <si>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</si>
  <si>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</si>
  <si>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</si>
  <si>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</si>
  <si>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</si>
  <si>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</si>
  <si>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</si>
  <si>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</si>
  <si>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</si>
  <si>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</si>
  <si>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</si>
  <si>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</si>
  <si>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</si>
  <si>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</si>
  <si>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</si>
  <si>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</si>
  <si>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</si>
  <si>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</si>
  <si>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</si>
  <si>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</si>
  <si>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</si>
  <si>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</si>
  <si>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</si>
  <si>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</si>
  <si>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</si>
  <si>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</si>
  <si>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</si>
  <si>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</si>
  <si>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</si>
  <si>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</si>
  <si>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</si>
  <si>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</si>
  <si>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</si>
  <si>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</si>
  <si>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</si>
  <si>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</si>
  <si>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</si>
  <si>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</si>
  <si>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</si>
  <si>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</si>
  <si>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</si>
  <si>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</si>
  <si>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</si>
  <si>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</si>
  <si>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</si>
  <si>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</si>
  <si>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</si>
  <si>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</si>
  <si>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</si>
  <si>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</si>
  <si>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</si>
  <si>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</si>
  <si>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</si>
  <si>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</si>
  <si>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</si>
  <si>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</si>
  <si>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</si>
  <si>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</si>
  <si>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</si>
  <si>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</si>
  <si>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</si>
  <si>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</si>
  <si>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</si>
  <si>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</si>
  <si>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</si>
  <si>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</si>
  <si>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</si>
  <si>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</si>
  <si>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</si>
  <si>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</si>
  <si>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</si>
  <si>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</si>
  <si>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</si>
  <si>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</si>
  <si>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</si>
  <si>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</si>
  <si>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</si>
  <si>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</si>
  <si>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</si>
  <si>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</si>
  <si>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</si>
  <si>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</si>
  <si>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</si>
  <si>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</si>
  <si>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</si>
  <si>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</si>
  <si>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</si>
  <si>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</si>
  <si>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</si>
  <si>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</si>
  <si>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</si>
  <si>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</si>
  <si>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</si>
  <si>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</si>
  <si>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</si>
  <si>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</si>
  <si>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</si>
  <si>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</si>
  <si>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</si>
  <si>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</si>
  <si>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</si>
  <si>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</si>
  <si>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</si>
  <si>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</si>
  <si>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</si>
  <si>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</si>
  <si>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</si>
  <si>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</si>
  <si>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</si>
  <si>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</si>
  <si>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</si>
  <si>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</si>
  <si>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</si>
  <si>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</si>
  <si>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</si>
  <si>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</si>
  <si>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</si>
  <si>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</si>
  <si>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</si>
  <si>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</si>
  <si>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</si>
  <si>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</si>
  <si>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</si>
  <si>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</si>
  <si>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</si>
  <si>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</si>
  <si>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</si>
  <si>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</si>
  <si>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</si>
  <si>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</si>
  <si>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</si>
  <si>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</si>
  <si>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</si>
  <si>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</si>
  <si>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</si>
  <si>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</si>
  <si>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</si>
  <si>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</si>
  <si>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</si>
  <si>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</si>
  <si>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</si>
  <si>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</si>
  <si>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</si>
  <si>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</si>
  <si>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</si>
  <si>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</si>
  <si>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</si>
  <si>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</si>
  <si>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</si>
  <si>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</si>
  <si>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</si>
  <si>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</si>
  <si>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</si>
  <si>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</si>
  <si>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</si>
  <si>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</si>
  <si>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</si>
  <si>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</si>
  <si>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</si>
  <si>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</si>
  <si>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</si>
  <si>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</si>
  <si>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</si>
  <si>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</si>
  <si>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</si>
  <si>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</si>
  <si>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</si>
  <si>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</si>
  <si>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</si>
  <si>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</si>
  <si>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</si>
  <si>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</si>
  <si>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</si>
  <si>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</si>
  <si>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</si>
  <si>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</si>
  <si>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</si>
  <si>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</si>
  <si>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</si>
  <si>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</si>
  <si>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</si>
  <si>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</si>
  <si>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</si>
  <si>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</si>
  <si>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</si>
  <si>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</si>
  <si>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</si>
  <si>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</si>
  <si>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</si>
  <si>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</si>
  <si>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</si>
  <si>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</si>
  <si>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</si>
  <si>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</si>
  <si>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</si>
  <si>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</si>
  <si>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</si>
  <si>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</si>
  <si>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</si>
  <si>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</si>
  <si>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</si>
  <si>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</si>
  <si>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</si>
  <si>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</si>
  <si>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</si>
  <si>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</si>
  <si>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</si>
  <si>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</si>
  <si>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</si>
  <si>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</si>
  <si>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</si>
  <si>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</si>
  <si>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</si>
  <si>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</si>
  <si>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</si>
  <si>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</si>
  <si>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</si>
  <si>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</si>
  <si>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</si>
  <si>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</si>
  <si>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</si>
  <si>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</si>
  <si>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</si>
  <si>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</si>
  <si>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</si>
  <si>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</si>
  <si>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</si>
  <si>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</si>
  <si>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</si>
  <si>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</si>
  <si>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</si>
  <si>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</si>
  <si>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</si>
  <si>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</si>
  <si>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</si>
  <si>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</si>
  <si>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</si>
  <si>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</si>
  <si>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</si>
  <si>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</si>
  <si>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</si>
  <si>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</si>
  <si>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</si>
  <si>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</si>
  <si>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</si>
  <si>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</si>
  <si>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</si>
  <si>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</si>
  <si>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</si>
  <si>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</si>
  <si>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</si>
  <si>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</si>
  <si>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</si>
  <si>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</si>
  <si>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</si>
  <si>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</si>
  <si>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</si>
  <si>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</si>
  <si>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</si>
  <si>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</si>
  <si>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</si>
  <si>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</si>
  <si>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</si>
  <si>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</si>
  <si>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</si>
  <si>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</si>
  <si>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</si>
  <si>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</si>
  <si>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</si>
  <si>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</si>
  <si>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</si>
  <si>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</si>
  <si>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</si>
  <si>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</si>
  <si>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</si>
  <si>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</si>
  <si>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</si>
  <si>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</si>
  <si>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</si>
  <si>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</si>
  <si>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</si>
  <si>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</si>
  <si>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</si>
  <si>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</si>
  <si>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</si>
  <si>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</si>
  <si>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</si>
  <si>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</si>
  <si>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</si>
  <si>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</si>
  <si>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</si>
  <si>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</si>
  <si>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</si>
  <si>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</si>
  <si>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</si>
  <si>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</si>
  <si>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</si>
  <si>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</si>
  <si>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</si>
  <si>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</si>
  <si>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</si>
  <si>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</si>
  <si>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</si>
  <si>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</si>
  <si>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</si>
  <si>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</si>
  <si>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</si>
  <si>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</si>
  <si>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</si>
  <si>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</si>
  <si>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</si>
  <si>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</si>
  <si>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</si>
  <si>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</si>
  <si>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</si>
  <si>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</si>
  <si>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</si>
  <si>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</si>
  <si>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</si>
  <si>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</si>
  <si>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</si>
  <si>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</si>
  <si>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</si>
  <si>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</si>
  <si>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</si>
  <si>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</si>
  <si>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</si>
  <si>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</si>
  <si>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</si>
  <si>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</si>
  <si>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</si>
  <si>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</si>
  <si>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</si>
  <si>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</si>
  <si>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</si>
  <si>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</si>
  <si>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</si>
  <si>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</si>
  <si>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</si>
  <si>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</si>
  <si>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</si>
  <si>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</si>
  <si>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</si>
  <si>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</si>
  <si>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</si>
  <si>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</si>
  <si>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</si>
  <si>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</si>
  <si>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</si>
  <si>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</si>
  <si>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</si>
  <si>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</si>
  <si>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</si>
  <si>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</si>
  <si>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</si>
  <si>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</si>
  <si>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</si>
  <si>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</si>
  <si>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</si>
  <si>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</si>
  <si>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</si>
  <si>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</si>
  <si>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</si>
  <si>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</si>
  <si>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</si>
  <si>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</si>
  <si>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</si>
  <si>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</si>
  <si>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</si>
  <si>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</si>
  <si>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</si>
  <si>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</si>
  <si>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</si>
  <si>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</si>
  <si>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</si>
  <si>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</si>
  <si>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</si>
  <si>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</si>
  <si>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</si>
  <si>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</si>
  <si>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</si>
  <si>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</si>
  <si>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</si>
  <si>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</si>
  <si>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</si>
  <si>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</si>
  <si>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</si>
  <si>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</si>
  <si>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</si>
  <si>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</si>
  <si>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</si>
  <si>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</si>
  <si>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</si>
  <si>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</si>
  <si>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</si>
  <si>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</si>
  <si>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</si>
  <si>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</si>
  <si>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</si>
  <si>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</si>
  <si>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</si>
  <si>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</si>
  <si>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</si>
  <si>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</si>
  <si>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</si>
  <si>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</si>
  <si>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</si>
  <si>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</si>
  <si>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</si>
  <si>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</si>
  <si>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</si>
  <si>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</si>
  <si>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</si>
  <si>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</si>
  <si>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</si>
  <si>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</si>
  <si>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</si>
  <si>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</si>
  <si>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</si>
  <si>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</si>
  <si>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</si>
  <si>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</si>
  <si>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</si>
  <si>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</si>
  <si>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</si>
  <si>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</si>
  <si>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</si>
  <si>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</si>
  <si>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</si>
  <si>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</si>
  <si>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</si>
  <si>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</si>
  <si>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</si>
  <si>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</si>
  <si>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</si>
  <si>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</si>
  <si>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</si>
  <si>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</si>
  <si>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</si>
  <si>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</si>
  <si>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</si>
  <si>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</si>
  <si>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</si>
  <si>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</si>
  <si>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</si>
  <si>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</si>
  <si>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</si>
  <si>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</si>
  <si>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</si>
  <si>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</si>
  <si>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</si>
  <si>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</si>
  <si>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</si>
  <si>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</si>
  <si>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</si>
  <si>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</si>
  <si>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</si>
  <si>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</si>
  <si>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</si>
  <si>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</si>
  <si>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</si>
  <si>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</si>
  <si>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</si>
  <si>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</si>
  <si>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</si>
  <si>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</si>
  <si>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</si>
  <si>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</si>
  <si>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</si>
  <si>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</si>
  <si>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</si>
  <si>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</si>
  <si>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</si>
  <si>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</si>
  <si>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</si>
  <si>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</si>
  <si>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</si>
  <si>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</si>
  <si>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</si>
  <si>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</si>
  <si>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</si>
  <si>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</si>
  <si>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</si>
  <si>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</si>
  <si>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</si>
  <si>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</si>
  <si>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</si>
  <si>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</si>
  <si>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</si>
  <si>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</si>
  <si>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</si>
  <si>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</si>
  <si>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</si>
  <si>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</si>
  <si>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</si>
  <si>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</si>
  <si>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</si>
  <si>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</si>
  <si>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</si>
  <si>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</si>
  <si>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</si>
  <si>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</si>
  <si>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</si>
  <si>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</si>
  <si>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</si>
  <si>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</si>
  <si>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</si>
  <si>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</si>
  <si>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</si>
  <si>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</si>
  <si>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</si>
  <si>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</si>
  <si>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</si>
  <si>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</si>
  <si>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</si>
  <si>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</si>
  <si>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</si>
  <si>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</si>
  <si>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</si>
  <si>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</si>
  <si>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</si>
  <si>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</si>
  <si>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</si>
  <si>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</si>
  <si>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</si>
  <si>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</si>
  <si>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</si>
  <si>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</si>
  <si>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</si>
  <si>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</si>
  <si>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</si>
  <si>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</si>
  <si>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</si>
  <si>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</si>
  <si>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</si>
  <si>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</si>
  <si>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</si>
  <si>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</si>
  <si>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</si>
  <si>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</si>
  <si>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</si>
  <si>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</si>
  <si>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</si>
  <si>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</si>
  <si>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</si>
  <si>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</si>
  <si>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</si>
  <si>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</si>
  <si>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</si>
  <si>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</si>
  <si>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</si>
  <si>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</si>
  <si>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</si>
  <si>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</si>
  <si>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</si>
  <si>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</si>
  <si>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</si>
  <si>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</si>
  <si>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</si>
  <si>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</si>
  <si>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</si>
  <si>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</si>
  <si>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</si>
  <si>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</si>
  <si>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</si>
  <si>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</si>
  <si>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</si>
  <si>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</si>
  <si>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</si>
  <si>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</si>
  <si>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</si>
  <si>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</si>
  <si>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</si>
  <si>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</si>
  <si>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</si>
  <si>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</si>
  <si>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</si>
  <si>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</si>
  <si>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</si>
  <si>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</si>
  <si>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</si>
  <si>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</si>
  <si>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</si>
  <si>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</si>
  <si>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</si>
  <si>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</si>
  <si>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</si>
  <si>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</si>
  <si>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</si>
  <si>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</si>
  <si>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</si>
  <si>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</si>
  <si>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</si>
  <si>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</si>
  <si>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</si>
  <si>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</si>
  <si>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</si>
  <si>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</si>
  <si>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</si>
  <si>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</si>
  <si>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</si>
  <si>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</si>
  <si>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</si>
  <si>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</si>
  <si>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</si>
  <si>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</si>
  <si>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</si>
  <si>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</si>
  <si>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</si>
  <si>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</si>
  <si>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</si>
  <si>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</si>
  <si>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</si>
  <si>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</si>
  <si>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</si>
  <si>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</si>
  <si>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</si>
  <si>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</si>
  <si>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</si>
  <si>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</si>
  <si>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</si>
  <si>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</si>
  <si>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</si>
  <si>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</si>
  <si>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</si>
  <si>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</si>
  <si>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</si>
  <si>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</si>
  <si>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</si>
  <si>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</si>
  <si>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</si>
  <si>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</si>
  <si>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</si>
  <si>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</si>
  <si>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</si>
  <si>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</si>
  <si>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</si>
  <si>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</si>
  <si>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</si>
  <si>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</si>
  <si>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</si>
  <si>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</si>
  <si>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</si>
  <si>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</si>
  <si>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</si>
  <si>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</si>
  <si>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</si>
  <si>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</si>
  <si>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</si>
  <si>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</si>
  <si>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</si>
  <si>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</si>
  <si>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</si>
  <si>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</si>
  <si>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</si>
  <si>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</si>
  <si>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</si>
  <si>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</si>
  <si>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</si>
  <si>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</si>
  <si>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</si>
  <si>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</si>
  <si>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</si>
  <si>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</si>
  <si>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</si>
  <si>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</si>
  <si>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</si>
  <si>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</si>
  <si>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</si>
  <si>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</si>
  <si>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</si>
  <si>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</si>
  <si>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</si>
  <si>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</si>
  <si>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</si>
  <si>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</si>
  <si>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</si>
  <si>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</si>
  <si>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</si>
  <si>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</si>
  <si>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</si>
  <si>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</si>
  <si>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</si>
  <si>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</si>
  <si>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</si>
  <si>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</si>
  <si>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</si>
  <si>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</si>
  <si>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</si>
  <si>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</si>
  <si>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</si>
  <si>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</si>
  <si>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</si>
  <si>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</si>
  <si>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</si>
  <si>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</si>
  <si>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</si>
  <si>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</si>
  <si>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</si>
  <si>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</si>
  <si>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</si>
  <si>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</si>
  <si>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</si>
  <si>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</si>
  <si>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</si>
  <si>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</si>
  <si>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</si>
  <si>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</si>
  <si>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</si>
  <si>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</si>
  <si>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</si>
  <si>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</si>
  <si>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</si>
  <si>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</si>
  <si>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</si>
  <si>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</si>
  <si>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</si>
  <si>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</si>
  <si>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</si>
  <si>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</si>
  <si>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</si>
  <si>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</si>
  <si>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</si>
  <si>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</si>
  <si>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</si>
  <si>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</si>
  <si>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</si>
  <si>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</si>
  <si>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</si>
  <si>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</si>
  <si>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</si>
  <si>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</si>
  <si>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</si>
  <si>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</si>
  <si>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</si>
  <si>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</si>
  <si>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</si>
  <si>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</si>
  <si>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</si>
  <si>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</si>
  <si>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</si>
  <si>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</si>
  <si>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</si>
  <si>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</si>
  <si>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</si>
  <si>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</si>
  <si>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</si>
  <si>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</si>
  <si>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</si>
  <si>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</si>
  <si>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</si>
  <si>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</si>
  <si>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</si>
  <si>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</si>
  <si>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</si>
  <si>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</si>
  <si>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</si>
  <si>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</si>
  <si>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</si>
  <si>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</si>
  <si>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</si>
  <si>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</si>
  <si>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</si>
  <si>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</si>
  <si>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</si>
  <si>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</si>
  <si>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</si>
  <si>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</si>
  <si>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</si>
  <si>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</si>
  <si>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</si>
  <si>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</si>
  <si>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</si>
  <si>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</si>
  <si>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</si>
  <si>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</si>
  <si>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</si>
  <si>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</si>
  <si>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</si>
  <si>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</si>
  <si>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</si>
  <si>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</si>
  <si>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</si>
  <si>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</si>
  <si>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</si>
  <si>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</si>
  <si>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</si>
  <si>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</si>
  <si>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</si>
  <si>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</si>
  <si>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</si>
  <si>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</si>
  <si>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</si>
  <si>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</si>
  <si>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</si>
  <si>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</si>
  <si>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</si>
  <si>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</si>
  <si>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</si>
  <si>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</si>
  <si>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</si>
  <si>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</si>
  <si>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</si>
  <si>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</si>
  <si>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</si>
  <si>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</si>
  <si>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</si>
  <si>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</si>
  <si>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</si>
  <si>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</si>
  <si>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</si>
  <si>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</si>
  <si>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</si>
  <si>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</si>
  <si>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</si>
  <si>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</si>
  <si>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</si>
  <si>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</si>
  <si>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</si>
  <si>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</si>
  <si>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</si>
  <si>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</si>
  <si>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</si>
  <si>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</si>
  <si>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</si>
  <si>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</si>
  <si>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</si>
  <si>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</si>
  <si>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</si>
  <si>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</si>
  <si>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</si>
  <si>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</si>
  <si>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</si>
  <si>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</si>
  <si>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</si>
  <si>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</si>
  <si>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</si>
  <si>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</si>
  <si>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</si>
  <si>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</si>
  <si>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</si>
  <si>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</si>
  <si>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</si>
  <si>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</si>
  <si>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</si>
  <si>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</si>
  <si>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</si>
  <si>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</si>
  <si>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</si>
  <si>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</si>
  <si>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</si>
  <si>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</si>
  <si>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</si>
  <si>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</si>
  <si>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</si>
  <si>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</si>
  <si>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</si>
  <si>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</si>
  <si>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</si>
  <si>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</si>
  <si>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</si>
  <si>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</si>
  <si>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</si>
  <si>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</si>
  <si>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</si>
  <si>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</si>
  <si>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</si>
  <si>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</si>
  <si>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</si>
  <si>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</si>
  <si>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</si>
  <si>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</si>
  <si>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</si>
  <si>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</si>
  <si>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</si>
  <si>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</si>
  <si>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</si>
  <si>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</si>
  <si>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</si>
  <si>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</si>
  <si>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</si>
  <si>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</si>
  <si>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</si>
  <si>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</si>
  <si>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</si>
  <si>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</si>
  <si>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</si>
  <si>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</si>
  <si>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</si>
  <si>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</si>
  <si>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</si>
  <si>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</si>
  <si>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</si>
  <si>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</si>
  <si>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</si>
  <si>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</si>
  <si>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</si>
  <si>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</si>
  <si>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</si>
  <si>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</si>
  <si>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</si>
  <si>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</si>
  <si>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</si>
  <si>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</si>
  <si>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</si>
  <si>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</si>
  <si>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</si>
  <si>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</si>
  <si>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</si>
  <si>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</si>
  <si>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</si>
  <si>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</si>
  <si>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</si>
  <si>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</si>
  <si>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</si>
  <si>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</si>
  <si>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</si>
  <si>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</si>
  <si>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</si>
  <si>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</si>
  <si>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</si>
  <si>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</si>
  <si>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</si>
  <si>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</si>
  <si>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</si>
  <si>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</si>
  <si>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</si>
  <si>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</si>
  <si>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</si>
  <si>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</si>
  <si>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</si>
  <si>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</si>
  <si>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</si>
  <si>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</si>
  <si>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</si>
  <si>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</si>
  <si>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</si>
  <si>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</si>
  <si>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</si>
  <si>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</si>
  <si>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</si>
  <si>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</si>
  <si>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</si>
  <si>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</si>
  <si>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</si>
  <si>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</si>
  <si>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</si>
  <si>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</si>
  <si>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</si>
  <si>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</si>
  <si>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</si>
  <si>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</si>
  <si>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</si>
  <si>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</si>
  <si>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</si>
  <si>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</si>
  <si>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</si>
  <si>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</si>
  <si>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</si>
  <si>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</si>
  <si>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</si>
  <si>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</si>
  <si>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</si>
  <si>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</si>
  <si>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</si>
  <si>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</si>
  <si>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</si>
  <si>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</si>
  <si>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</si>
  <si>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</si>
  <si>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</si>
  <si>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</si>
  <si>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</si>
  <si>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</si>
  <si>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</si>
  <si>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</si>
  <si>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</si>
  <si>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</si>
  <si>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</si>
  <si>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</si>
  <si>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</si>
  <si>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</si>
  <si>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</si>
  <si>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</si>
  <si>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</si>
  <si>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</si>
  <si>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</si>
  <si>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</si>
  <si>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</si>
  <si>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</si>
  <si>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</si>
  <si>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</si>
  <si>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</si>
  <si>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</si>
  <si>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</si>
  <si>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</si>
  <si>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</si>
  <si>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</si>
  <si>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</si>
  <si>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</si>
  <si>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</si>
  <si>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</si>
  <si>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</si>
  <si>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</si>
  <si>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</si>
  <si>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</si>
  <si>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</si>
  <si>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</si>
  <si>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</si>
  <si>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</si>
  <si>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</si>
  <si>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</si>
  <si>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</si>
  <si>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</si>
  <si>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</si>
  <si>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</si>
  <si>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</si>
  <si>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</si>
  <si>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</si>
  <si>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</si>
  <si>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</si>
  <si>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</si>
  <si>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</si>
  <si>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</si>
  <si>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</si>
  <si>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</si>
  <si>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</si>
  <si>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</si>
  <si>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</si>
  <si>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</si>
  <si>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</si>
  <si>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</si>
  <si>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</si>
  <si>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</si>
  <si>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</si>
  <si>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</si>
  <si>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</si>
  <si>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</si>
  <si>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</si>
  <si>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</si>
  <si>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</si>
  <si>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</si>
  <si>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</si>
  <si>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</si>
  <si>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</si>
  <si>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</si>
  <si>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</si>
  <si>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</si>
  <si>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</si>
  <si>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</si>
  <si>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</si>
  <si>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</si>
  <si>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</si>
  <si>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</si>
  <si>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</si>
  <si>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</si>
  <si>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</si>
  <si>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</si>
  <si>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</si>
  <si>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</si>
  <si>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</si>
  <si>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</si>
  <si>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</si>
  <si>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</si>
  <si>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</si>
  <si>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</si>
  <si>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</si>
  <si>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</si>
  <si>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</si>
  <si>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</si>
  <si>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</si>
  <si>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</si>
  <si>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</si>
  <si>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</si>
  <si>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</si>
  <si>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</si>
  <si>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</si>
  <si>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</si>
  <si>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</si>
  <si>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</si>
  <si>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</si>
  <si>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</si>
  <si>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</si>
  <si>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</si>
  <si>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</si>
  <si>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</si>
  <si>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</si>
  <si>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</si>
  <si>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</si>
  <si>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</si>
  <si>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</si>
  <si>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</si>
  <si>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</si>
  <si>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</si>
  <si>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</si>
  <si>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</si>
  <si>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</si>
  <si>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</si>
  <si>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</si>
  <si>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</si>
  <si>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</si>
  <si>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</si>
  <si>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</si>
  <si>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</si>
  <si>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</si>
  <si>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</si>
  <si>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</si>
  <si>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</si>
  <si>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</si>
  <si>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</si>
  <si>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</si>
  <si>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</si>
  <si>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</si>
  <si>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</si>
  <si>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</si>
  <si>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</si>
  <si>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</si>
  <si>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</si>
  <si>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</si>
  <si>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</si>
  <si>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</si>
  <si>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</si>
  <si>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</si>
  <si>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</si>
  <si>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</si>
  <si>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</si>
  <si>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</si>
  <si>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</si>
  <si>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</si>
  <si>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</si>
  <si>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</si>
  <si>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</si>
  <si>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</si>
  <si>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</si>
  <si>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</si>
  <si>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</si>
  <si>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</si>
  <si>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</si>
  <si>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</si>
  <si>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</si>
  <si>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</si>
  <si>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</si>
  <si>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</si>
  <si>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</si>
  <si>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</si>
  <si>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</si>
  <si>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</si>
  <si>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</si>
  <si>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</si>
  <si>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</si>
  <si>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</si>
  <si>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</si>
  <si>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</si>
  <si>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</si>
  <si>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</si>
  <si>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</si>
  <si>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</si>
  <si>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</si>
  <si>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</si>
  <si>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</si>
  <si>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</si>
  <si>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</si>
  <si>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</si>
  <si>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</si>
  <si>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</si>
  <si>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</si>
  <si>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</si>
  <si>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</si>
  <si>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</si>
  <si>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</si>
  <si>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</si>
  <si>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</si>
  <si>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</si>
  <si>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</si>
  <si>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</si>
  <si>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</si>
  <si>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</si>
  <si>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</si>
  <si>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</si>
  <si>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</si>
  <si>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</si>
  <si>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</si>
  <si>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</si>
  <si>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</si>
  <si>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</si>
  <si>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</si>
  <si>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</si>
  <si>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</si>
  <si>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</si>
  <si>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</si>
  <si>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</si>
  <si>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</si>
  <si>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</si>
  <si>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</si>
  <si>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</si>
  <si>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</si>
  <si>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</si>
  <si>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</si>
  <si>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</si>
  <si>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</si>
  <si>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</si>
  <si>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</si>
  <si>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</si>
  <si>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</si>
  <si>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</si>
  <si>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</si>
  <si>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</si>
  <si>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</si>
  <si>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</si>
  <si>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</si>
  <si>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</si>
  <si>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</si>
  <si>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</si>
  <si>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</si>
  <si>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</si>
  <si>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</si>
  <si>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</si>
  <si>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</si>
  <si>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</si>
  <si>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</si>
  <si>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</si>
  <si>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</si>
  <si>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</si>
  <si>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</si>
  <si>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</si>
  <si>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</si>
  <si>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</si>
  <si>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</si>
  <si>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</si>
  <si>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</si>
  <si>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</si>
  <si>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</si>
  <si>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</si>
  <si>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</si>
  <si>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</si>
  <si>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</si>
  <si>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</si>
  <si>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</si>
  <si>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</si>
  <si>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</si>
  <si>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</si>
  <si>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</si>
  <si>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</si>
  <si>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</si>
  <si>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</si>
  <si>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</si>
  <si>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</si>
  <si>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</si>
  <si>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</si>
  <si>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</si>
  <si>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</si>
  <si>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</si>
  <si>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</si>
  <si>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</si>
  <si>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</si>
  <si>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</si>
  <si>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</si>
  <si>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</si>
  <si>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</si>
  <si>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</si>
  <si>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</si>
  <si>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</si>
  <si>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</si>
  <si>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</si>
  <si>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</si>
  <si>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</si>
  <si>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</si>
  <si>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</si>
  <si>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</si>
  <si>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</si>
  <si>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</si>
  <si>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</si>
  <si>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</si>
  <si>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</si>
  <si>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</si>
  <si>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</si>
  <si>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</si>
  <si>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</si>
  <si>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</si>
  <si>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</si>
  <si>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</si>
  <si>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</si>
  <si>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</si>
  <si>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</si>
  <si>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</si>
  <si>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</si>
  <si>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</si>
  <si>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</si>
  <si>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</si>
  <si>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</si>
  <si>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</si>
  <si>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</si>
  <si>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</si>
  <si>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</si>
  <si>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</si>
  <si>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</si>
  <si>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</si>
  <si>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</si>
  <si>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</si>
  <si>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</si>
  <si>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</si>
  <si>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</si>
  <si>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</si>
  <si>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</si>
  <si>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</si>
  <si>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</si>
  <si>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</si>
  <si>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</si>
  <si>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</si>
  <si>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</si>
  <si>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</si>
  <si>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</si>
  <si>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</si>
  <si>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</si>
  <si>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</si>
  <si>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</si>
  <si>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</si>
  <si>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</si>
  <si>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</si>
  <si>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</si>
  <si>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</si>
  <si>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</si>
  <si>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</si>
  <si>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</si>
  <si>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</si>
  <si>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</si>
  <si>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</si>
  <si>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</si>
  <si>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</si>
  <si>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</si>
  <si>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</si>
  <si>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</si>
  <si>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</si>
  <si>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</si>
  <si>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</si>
  <si>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</si>
  <si>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</si>
  <si>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</si>
  <si>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</si>
  <si>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</si>
  <si>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</si>
  <si>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</si>
  <si>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</si>
  <si>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</si>
  <si>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</si>
  <si>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</si>
  <si>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</si>
  <si>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</si>
  <si>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</si>
  <si>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</si>
  <si>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</si>
  <si>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</si>
  <si>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</si>
  <si>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</si>
  <si>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</si>
  <si>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</si>
  <si>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</si>
  <si>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</si>
  <si>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</si>
  <si>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</si>
  <si>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</si>
  <si>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</si>
  <si>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</si>
  <si>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</si>
  <si>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</si>
  <si>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</si>
  <si>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</si>
  <si>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</si>
  <si>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</si>
  <si>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</si>
  <si>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</si>
  <si>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</si>
  <si>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</si>
  <si>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</si>
  <si>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</si>
  <si>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</si>
  <si>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</si>
  <si>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</si>
  <si>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</si>
  <si>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</si>
  <si>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</si>
  <si>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</si>
  <si>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</si>
  <si>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</si>
  <si>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</si>
  <si>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</si>
  <si>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</si>
  <si>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</si>
  <si>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</si>
  <si>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</si>
  <si>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</si>
  <si>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</si>
  <si>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</si>
  <si>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</si>
  <si>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</si>
  <si>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</si>
  <si>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</si>
  <si>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</si>
  <si>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</si>
  <si>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</si>
  <si>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</si>
  <si>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</si>
  <si>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</si>
  <si>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</si>
  <si>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</si>
  <si>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</si>
  <si>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</si>
  <si>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</si>
  <si>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</si>
  <si>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</si>
  <si>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</si>
  <si>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</si>
  <si>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</si>
  <si>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</si>
  <si>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</si>
  <si>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</si>
  <si>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</si>
  <si>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</si>
  <si>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</si>
  <si>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</si>
  <si>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</si>
  <si>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</si>
  <si>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</si>
  <si>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</si>
  <si>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</si>
  <si>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</si>
  <si>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</si>
  <si>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</si>
  <si>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</si>
  <si>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</si>
  <si>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</si>
  <si>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</si>
  <si>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</si>
  <si>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</si>
  <si>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</si>
  <si>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</si>
  <si>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</si>
  <si>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</si>
  <si>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</si>
  <si>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</si>
  <si>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</si>
  <si>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</si>
  <si>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</si>
  <si>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</si>
  <si>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</si>
  <si>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</si>
  <si>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</si>
  <si>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</si>
  <si>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</si>
  <si>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</si>
  <si>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</si>
  <si>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</si>
  <si>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</si>
  <si>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</si>
  <si>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</si>
  <si>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</si>
  <si>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</si>
  <si>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</si>
  <si>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</si>
  <si>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</si>
  <si>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</si>
  <si>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</si>
  <si>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</si>
  <si>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</si>
  <si>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</si>
  <si>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</si>
  <si>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</si>
  <si>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</si>
  <si>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</si>
  <si>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</si>
  <si>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</si>
  <si>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</si>
  <si>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</si>
  <si>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</si>
  <si>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</si>
  <si>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</si>
  <si>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</si>
  <si>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</si>
  <si>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</si>
  <si>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</si>
  <si>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</si>
  <si>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</si>
  <si>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</si>
  <si>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</si>
  <si>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</si>
  <si>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</si>
  <si>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</si>
  <si>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</si>
  <si>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</si>
  <si>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</si>
  <si>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</si>
  <si>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</si>
  <si>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</si>
  <si>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</si>
  <si>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</si>
  <si>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</si>
  <si>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</si>
  <si>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</si>
  <si>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</si>
  <si>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</si>
  <si>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</si>
  <si>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</si>
  <si>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</si>
  <si>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</si>
  <si>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</si>
  <si>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</si>
  <si>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</si>
  <si>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</si>
  <si>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</si>
  <si>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</si>
  <si>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</si>
  <si>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</si>
  <si>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</si>
  <si>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</si>
  <si>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</si>
  <si>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</si>
  <si>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</si>
  <si>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</si>
  <si>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</si>
  <si>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</si>
  <si>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</si>
  <si>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</si>
  <si>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</si>
  <si>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</si>
  <si>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</si>
  <si>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</si>
  <si>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</si>
  <si>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</si>
  <si>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</si>
  <si>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</si>
  <si>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</si>
  <si>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</si>
  <si>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</si>
  <si>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</si>
  <si>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</si>
  <si>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</si>
  <si>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</si>
  <si>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</si>
  <si>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</si>
  <si>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</si>
  <si>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</si>
  <si>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</si>
  <si>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</si>
  <si>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</si>
  <si>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</si>
  <si>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</si>
  <si>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</si>
  <si>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</si>
  <si>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</si>
  <si>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</si>
  <si>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</si>
  <si>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</si>
  <si>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</si>
  <si>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</si>
  <si>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</si>
  <si>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</si>
  <si>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</si>
  <si>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</si>
  <si>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</si>
  <si>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</si>
  <si>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</si>
  <si>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</si>
  <si>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</si>
  <si>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</si>
  <si>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</si>
  <si>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</si>
  <si>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</si>
  <si>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</si>
  <si>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</si>
  <si>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</si>
  <si>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</si>
  <si>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</si>
  <si>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</si>
  <si>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</si>
  <si>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</si>
  <si>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</si>
  <si>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</si>
  <si>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</si>
  <si>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</si>
  <si>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</si>
  <si>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</si>
  <si>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</si>
  <si>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</si>
  <si>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</si>
  <si>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</si>
  <si>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</si>
  <si>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</si>
  <si>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</si>
  <si>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</si>
  <si>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</si>
  <si>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</si>
  <si>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</si>
  <si>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</si>
  <si>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</si>
  <si>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</si>
  <si>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</si>
  <si>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</si>
  <si>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</si>
  <si>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</si>
  <si>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</si>
  <si>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</si>
  <si>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</si>
  <si>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</si>
  <si>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</si>
  <si>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</si>
  <si>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</si>
  <si>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</si>
  <si>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</si>
  <si>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</si>
  <si>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</si>
  <si>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</si>
  <si>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</si>
  <si>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</si>
  <si>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</si>
  <si>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</si>
  <si>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</si>
  <si>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</si>
  <si>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</si>
  <si>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</si>
  <si>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</si>
  <si>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</si>
  <si>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</si>
  <si>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</si>
  <si>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</si>
  <si>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</si>
  <si>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</si>
  <si>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</si>
  <si>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</si>
  <si>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</si>
  <si>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</si>
  <si>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</si>
  <si>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</si>
  <si>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</si>
  <si>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</si>
  <si>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</si>
  <si>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</si>
  <si>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</si>
  <si>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</si>
  <si>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</si>
  <si>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</si>
  <si>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</si>
  <si>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</si>
  <si>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</si>
  <si>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</si>
  <si>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</si>
  <si>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</si>
  <si>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</si>
  <si>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</si>
  <si>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</si>
  <si>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</si>
  <si>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</si>
  <si>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</si>
  <si>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</si>
  <si>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</si>
  <si>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</si>
  <si>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</si>
  <si>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</si>
  <si>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</si>
  <si>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</si>
  <si>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</si>
  <si>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</si>
  <si>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</si>
  <si>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</si>
  <si>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</si>
  <si>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</si>
  <si>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</si>
  <si>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</si>
  <si>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</si>
  <si>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</si>
  <si>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</si>
  <si>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</si>
  <si>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</si>
  <si>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</si>
  <si>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</si>
  <si>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</si>
  <si>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</si>
  <si>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</si>
  <si>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</si>
  <si>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</si>
  <si>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</si>
  <si>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</si>
  <si>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</si>
  <si>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</si>
  <si>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</si>
  <si>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</si>
  <si>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</si>
  <si>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</si>
  <si>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</si>
  <si>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</si>
  <si>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</si>
  <si>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</si>
  <si>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</si>
  <si>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</si>
  <si>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</si>
  <si>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</si>
  <si>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</si>
  <si>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</si>
  <si>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</si>
  <si>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</si>
  <si>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</si>
  <si>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</si>
  <si>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</si>
  <si>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</si>
  <si>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</si>
  <si>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</si>
  <si>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</si>
  <si>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</si>
  <si>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</si>
  <si>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</si>
  <si>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</si>
  <si>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</si>
  <si>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</si>
  <si>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</si>
  <si>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</si>
  <si>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</si>
  <si>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</si>
  <si>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</si>
  <si>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</si>
  <si>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</si>
  <si>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</si>
  <si>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</si>
  <si>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</si>
  <si>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</si>
  <si>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</si>
  <si>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</si>
  <si>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</si>
  <si>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</si>
  <si>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</si>
  <si>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</si>
  <si>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</si>
  <si>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</si>
  <si>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</si>
  <si>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</si>
  <si>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</si>
  <si>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</si>
  <si>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</si>
  <si>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</si>
  <si>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</si>
  <si>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</si>
  <si>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</si>
  <si>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</si>
  <si>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</si>
  <si>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</si>
  <si>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</si>
  <si>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</si>
  <si>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</si>
  <si>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</si>
  <si>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</si>
  <si>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</si>
  <si>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</si>
  <si>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</si>
  <si>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</si>
  <si>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</si>
  <si>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</si>
  <si>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</si>
  <si>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</si>
  <si>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</si>
  <si>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</si>
  <si>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</si>
  <si>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</si>
  <si>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</si>
  <si>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</si>
  <si>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</si>
  <si>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</si>
  <si>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</si>
  <si>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</si>
  <si>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</si>
  <si>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</si>
  <si>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</si>
  <si>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</si>
  <si>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</si>
  <si>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</si>
  <si>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</si>
  <si>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</si>
  <si>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</si>
  <si>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</si>
  <si>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</si>
  <si>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</si>
  <si>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</si>
  <si>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</si>
  <si>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</si>
  <si>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</si>
  <si>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</si>
  <si>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</si>
  <si>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</si>
  <si>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</si>
  <si>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</si>
  <si>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</si>
  <si>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</si>
  <si>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</si>
  <si>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</si>
  <si>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</si>
  <si>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</si>
  <si>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</si>
  <si>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</si>
  <si>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</si>
  <si>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</si>
  <si>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</si>
  <si>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</si>
  <si>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</si>
  <si>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</si>
  <si>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</si>
  <si>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</si>
  <si>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</si>
  <si>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</si>
  <si>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</si>
  <si>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</si>
  <si>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</si>
  <si>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</si>
  <si>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</si>
  <si>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</si>
  <si>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</si>
  <si>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</si>
  <si>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</si>
  <si>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</si>
  <si>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</si>
  <si>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</si>
  <si>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</si>
  <si>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</si>
  <si>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</si>
  <si>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</si>
  <si>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</si>
  <si>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</si>
  <si>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</si>
  <si>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</si>
  <si>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</si>
  <si>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</si>
  <si>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</si>
  <si>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</si>
  <si>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</si>
  <si>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</si>
  <si>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</si>
  <si>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</si>
  <si>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</si>
  <si>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</si>
  <si>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</si>
  <si>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</si>
  <si>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</si>
  <si>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</si>
  <si>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</si>
  <si>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</si>
  <si>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</si>
  <si>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</si>
  <si>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</si>
  <si>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</si>
  <si>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</si>
  <si>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</si>
  <si>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</si>
  <si>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</si>
  <si>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</si>
  <si>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</si>
  <si>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</si>
  <si>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</si>
  <si>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</si>
  <si>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</si>
  <si>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</si>
  <si>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</si>
  <si>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</si>
  <si>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</si>
  <si>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</si>
  <si>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</si>
  <si>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</si>
  <si>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</si>
  <si>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</si>
  <si>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</si>
  <si>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</si>
  <si>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</si>
  <si>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</si>
  <si>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</si>
  <si>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</si>
  <si>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</si>
  <si>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</si>
  <si>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</si>
  <si>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</si>
  <si>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</si>
  <si>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</si>
  <si>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</si>
  <si>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</si>
  <si>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</si>
  <si>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</si>
  <si>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</si>
  <si>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</si>
  <si>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</si>
  <si>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</si>
  <si>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</si>
  <si>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</si>
  <si>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</si>
  <si>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</si>
  <si>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</si>
  <si>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</si>
  <si>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</si>
  <si>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</si>
  <si>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</si>
  <si>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</si>
  <si>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</si>
  <si>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</si>
  <si>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</si>
  <si>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</si>
  <si>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</si>
  <si>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</si>
  <si>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</si>
  <si>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</si>
  <si>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</si>
  <si>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</si>
  <si>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</si>
  <si>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</si>
  <si>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</si>
  <si>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</si>
  <si>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</si>
  <si>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</si>
  <si>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</si>
  <si>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</si>
  <si>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</si>
  <si>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</si>
  <si>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</si>
  <si>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</si>
  <si>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</si>
  <si>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</si>
  <si>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</si>
  <si>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</si>
  <si>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</si>
  <si>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</si>
  <si>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</si>
  <si>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</si>
  <si>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</si>
  <si>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</si>
  <si>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</si>
  <si>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</si>
  <si>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</si>
  <si>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</si>
  <si>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</si>
  <si>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</si>
  <si>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</si>
  <si>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</si>
  <si>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</si>
  <si>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</si>
  <si>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</si>
  <si>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</si>
  <si>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</si>
  <si>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</si>
  <si>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</si>
  <si>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</si>
  <si>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</si>
  <si>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</si>
  <si>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</si>
  <si>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</si>
  <si>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</si>
  <si>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</si>
  <si>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</si>
  <si>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</si>
  <si>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</si>
  <si>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</si>
  <si>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</si>
  <si>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</si>
  <si>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</si>
  <si>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</si>
  <si>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</si>
  <si>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</si>
  <si>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</si>
  <si>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</si>
  <si>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</si>
  <si>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</si>
  <si>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</si>
  <si>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</si>
  <si>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</si>
  <si>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</si>
  <si>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</si>
  <si>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</si>
  <si>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</si>
  <si>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</si>
  <si>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</si>
  <si>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</si>
  <si>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</si>
  <si>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</si>
  <si>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</si>
  <si>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</si>
  <si>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</si>
  <si>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</si>
  <si>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</si>
  <si>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</si>
  <si>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</si>
  <si>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</si>
  <si>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</si>
  <si>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</si>
  <si>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</si>
  <si>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</si>
  <si>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</si>
  <si>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</si>
  <si>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</si>
  <si>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</si>
  <si>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</si>
  <si>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</si>
  <si>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</si>
  <si>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</si>
  <si>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</si>
  <si>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</si>
  <si>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</si>
  <si>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</si>
  <si>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</si>
  <si>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</si>
  <si>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</si>
  <si>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</si>
  <si>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</si>
  <si>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</si>
  <si>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</si>
  <si>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</si>
  <si>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</si>
  <si>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</si>
  <si>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</si>
  <si>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</si>
  <si>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</si>
  <si>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</si>
  <si>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</si>
  <si>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</si>
  <si>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</si>
  <si>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</si>
  <si>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</si>
  <si>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</si>
  <si>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</si>
  <si>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</si>
  <si>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</si>
  <si>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</si>
  <si>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</si>
  <si>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</si>
  <si>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</si>
  <si>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</si>
  <si>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</si>
  <si>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</si>
  <si>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</si>
  <si>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</si>
  <si>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</si>
  <si>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</si>
  <si>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</si>
  <si>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</si>
  <si>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</si>
  <si>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</si>
  <si>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</si>
  <si>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</si>
  <si>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</si>
  <si>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</si>
  <si>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</si>
  <si>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</si>
  <si>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</si>
  <si>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</si>
  <si>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</si>
  <si>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</si>
  <si>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</si>
  <si>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</si>
  <si>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</si>
  <si>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</si>
  <si>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</si>
  <si>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</si>
  <si>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</si>
  <si>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</si>
  <si>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</si>
  <si>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</si>
  <si>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</si>
  <si>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</si>
  <si>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</si>
  <si>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</si>
  <si>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</si>
  <si>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</si>
  <si>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</si>
  <si>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</si>
  <si>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</si>
  <si>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</si>
  <si>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</si>
  <si>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</si>
  <si>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</si>
  <si>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</si>
  <si>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</si>
  <si>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</si>
  <si>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</si>
  <si>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</si>
  <si>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</si>
  <si>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</si>
  <si>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</si>
  <si>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</si>
  <si>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</si>
  <si>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</si>
  <si>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</si>
  <si>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</si>
  <si>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</si>
  <si>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</si>
  <si>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</si>
  <si>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</si>
  <si>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</si>
  <si>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</si>
  <si>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</si>
  <si>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</si>
  <si>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</si>
  <si>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</si>
  <si>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</si>
  <si>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</si>
  <si>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</si>
  <si>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</si>
  <si>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</si>
  <si>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</si>
  <si>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</si>
  <si>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</si>
  <si>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</si>
  <si>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</si>
  <si>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</si>
  <si>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</si>
  <si>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</si>
  <si>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</si>
  <si>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</si>
  <si>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</si>
  <si>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</si>
  <si>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</si>
  <si>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</si>
  <si>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</si>
  <si>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</si>
  <si>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</si>
  <si>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</si>
  <si>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</si>
  <si>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</si>
  <si>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</si>
  <si>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</si>
  <si>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</si>
  <si>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</si>
  <si>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</si>
  <si>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</si>
  <si>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</si>
  <si>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</si>
  <si>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</si>
  <si>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</si>
  <si>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</si>
  <si>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</si>
  <si>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</si>
  <si>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</si>
  <si>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</si>
  <si>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</si>
  <si>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</si>
  <si>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</si>
  <si>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</si>
  <si>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</si>
  <si>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</si>
  <si>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</si>
  <si>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</si>
  <si>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</si>
  <si>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</si>
  <si>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</si>
  <si>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</si>
  <si>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</si>
  <si>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</si>
  <si>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</si>
  <si>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</si>
  <si>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</si>
  <si>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</si>
  <si>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</si>
  <si>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</si>
  <si>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</si>
  <si>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</si>
  <si>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</si>
  <si>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</si>
  <si>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</si>
  <si>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</si>
  <si>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</si>
  <si>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</si>
  <si>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</si>
  <si>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</si>
  <si>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</si>
  <si>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</si>
  <si>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</si>
  <si>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</si>
  <si>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</si>
  <si>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</si>
  <si>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</si>
  <si>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</si>
  <si>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</si>
  <si>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</si>
  <si>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</si>
  <si>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</si>
  <si>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</si>
  <si>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</si>
  <si>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</si>
  <si>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</si>
  <si>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</si>
  <si>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</si>
  <si>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</si>
  <si>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</si>
  <si>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</si>
  <si>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</si>
  <si>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</si>
  <si>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</si>
  <si>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</si>
  <si>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</si>
  <si>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</si>
  <si>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</si>
  <si>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</si>
  <si>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</si>
  <si>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</si>
  <si>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</si>
  <si>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</si>
  <si>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</si>
  <si>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</si>
  <si>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</si>
  <si>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</si>
  <si>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</si>
  <si>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</si>
  <si>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</si>
  <si>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</si>
  <si>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</si>
  <si>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</si>
  <si>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</si>
  <si>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</si>
  <si>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</si>
  <si>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</si>
  <si>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</si>
  <si>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</si>
  <si>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</si>
  <si>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</si>
  <si>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</si>
  <si>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</si>
  <si>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</si>
  <si>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</si>
  <si>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</si>
  <si>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</si>
  <si>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</si>
  <si>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</si>
  <si>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</si>
  <si>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</si>
  <si>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</si>
  <si>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</si>
  <si>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</si>
  <si>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</si>
  <si>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</si>
  <si>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</si>
  <si>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</si>
  <si>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</si>
  <si>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</si>
  <si>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</si>
  <si>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</si>
  <si>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</si>
  <si>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</si>
  <si>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</si>
  <si>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</si>
  <si>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</si>
  <si>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</si>
  <si>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</si>
  <si>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</si>
  <si>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</si>
  <si>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</si>
  <si>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</si>
  <si>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</si>
  <si>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</si>
  <si>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</si>
  <si>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</si>
  <si>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</si>
  <si>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</si>
  <si>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</si>
  <si>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</si>
  <si>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</si>
  <si>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</si>
  <si>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</si>
  <si>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</si>
  <si>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</si>
  <si>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</si>
  <si>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</si>
  <si>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</si>
  <si>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</si>
  <si>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</si>
  <si>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</si>
  <si>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</si>
  <si>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</si>
  <si>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</si>
  <si>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</si>
  <si>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</si>
  <si>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</si>
  <si>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</si>
  <si>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</si>
  <si>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</si>
  <si>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</si>
  <si>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</si>
  <si>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</si>
  <si>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</si>
  <si>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</si>
  <si>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</si>
  <si>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</si>
  <si>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</si>
  <si>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</si>
  <si>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</si>
  <si>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</si>
  <si>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</si>
  <si>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</si>
  <si>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</si>
  <si>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</si>
  <si>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</si>
  <si>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</si>
  <si>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</si>
  <si>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</si>
  <si>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</si>
  <si>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</si>
  <si>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</si>
  <si>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</si>
  <si>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</si>
  <si>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</si>
  <si>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</si>
  <si>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</si>
  <si>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</si>
  <si>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</si>
  <si>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</si>
  <si>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</si>
  <si>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</si>
  <si>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</si>
  <si>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</si>
  <si>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</si>
  <si>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</si>
  <si>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</si>
  <si>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</si>
  <si>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</si>
  <si>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</si>
  <si>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</si>
  <si>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</si>
  <si>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</si>
  <si>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</si>
  <si>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</si>
  <si>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</si>
  <si>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</si>
  <si>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</si>
  <si>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</si>
  <si>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</si>
  <si>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</si>
  <si>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</si>
  <si>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</si>
  <si>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</si>
  <si>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</si>
  <si>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</si>
  <si>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</si>
  <si>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</si>
  <si>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</si>
  <si>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</si>
  <si>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</si>
  <si>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</si>
  <si>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</si>
  <si>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</si>
  <si>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</si>
  <si>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</si>
  <si>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</si>
  <si>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</si>
  <si>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</si>
  <si>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</si>
  <si>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</si>
  <si>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</si>
  <si>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</si>
  <si>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</si>
  <si>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</si>
  <si>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</si>
  <si>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</si>
  <si>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</si>
  <si>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</si>
  <si>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</si>
  <si>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</si>
  <si>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</si>
  <si>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</si>
  <si>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</si>
  <si>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</si>
  <si>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</si>
  <si>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</si>
  <si>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</si>
  <si>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</si>
  <si>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</si>
  <si>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</si>
  <si>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</si>
  <si>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</si>
  <si>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</si>
  <si>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</si>
  <si>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</si>
  <si>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</si>
  <si>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</si>
  <si>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</si>
  <si>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</si>
  <si>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</si>
  <si>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</si>
  <si>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</si>
  <si>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</si>
  <si>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</si>
  <si>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</si>
  <si>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</si>
  <si>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</si>
  <si>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</si>
  <si>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</si>
  <si>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</si>
  <si>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</si>
  <si>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</si>
  <si>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</si>
  <si>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</si>
  <si>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</si>
  <si>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</si>
  <si>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</si>
  <si>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</si>
  <si>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</si>
  <si>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</si>
  <si>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</si>
  <si>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</si>
  <si>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</si>
  <si>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</si>
  <si>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</si>
  <si>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</si>
  <si>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</si>
  <si>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</si>
  <si>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</si>
  <si>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</si>
  <si>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</si>
  <si>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</si>
  <si>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</si>
  <si>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</si>
  <si>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</si>
  <si>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</si>
  <si>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</si>
  <si>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</si>
  <si>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</si>
  <si>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</si>
  <si>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</si>
  <si>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</si>
  <si>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</si>
  <si>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</si>
  <si>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</si>
  <si>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</si>
  <si>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</si>
  <si>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</si>
  <si>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</si>
  <si>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</si>
  <si>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</si>
  <si>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</si>
  <si>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</si>
  <si>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</si>
  <si>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</si>
  <si>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</si>
  <si>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</si>
  <si>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</si>
  <si>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</si>
  <si>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</si>
  <si>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</si>
  <si>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</si>
  <si>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</si>
  <si>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</si>
  <si>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</si>
  <si>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</si>
  <si>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</si>
  <si>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</si>
  <si>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</si>
  <si>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</si>
  <si>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</si>
  <si>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</si>
  <si>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</si>
  <si>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</si>
  <si>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</si>
  <si>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</si>
  <si>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</si>
  <si>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</si>
  <si>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</si>
  <si>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</si>
  <si>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</si>
  <si>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</si>
  <si>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</si>
  <si>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</si>
  <si>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</si>
  <si>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</si>
  <si>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</si>
  <si>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</si>
  <si>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</si>
  <si>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</si>
  <si>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</si>
  <si>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</si>
  <si>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</si>
  <si>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</si>
  <si>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</si>
  <si>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</si>
  <si>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</si>
  <si>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</si>
  <si>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</si>
  <si>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</si>
  <si>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</si>
  <si>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</si>
  <si>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</si>
  <si>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</si>
  <si>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</si>
  <si>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</si>
  <si>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</si>
  <si>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</si>
  <si>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</si>
  <si>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</si>
  <si>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</si>
  <si>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</si>
  <si>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</si>
  <si>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</si>
  <si>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</si>
  <si>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</si>
  <si>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</si>
  <si>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</si>
  <si>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</si>
  <si>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</si>
  <si>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</si>
  <si>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</si>
  <si>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</si>
  <si>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</si>
  <si>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</si>
  <si>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</si>
  <si>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</si>
  <si>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</si>
  <si>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</si>
  <si>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</si>
  <si>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</si>
  <si>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</si>
  <si>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</si>
  <si>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</si>
  <si>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</si>
  <si>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</si>
  <si>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</si>
  <si>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</si>
  <si>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</si>
  <si>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</si>
  <si>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</si>
  <si>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</si>
  <si>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</si>
  <si>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</si>
  <si>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</si>
  <si>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</si>
  <si>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</si>
  <si>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</si>
  <si>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</si>
  <si>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</si>
  <si>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</si>
  <si>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</si>
  <si>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</si>
  <si>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</si>
  <si>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</si>
  <si>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</si>
  <si>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</si>
  <si>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</si>
  <si>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</si>
  <si>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</si>
  <si>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</si>
  <si>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</si>
  <si>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</si>
  <si>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</si>
  <si>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</si>
  <si>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</si>
  <si>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</si>
  <si>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</si>
  <si>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</si>
  <si>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</si>
  <si>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</si>
  <si>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</si>
  <si>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</si>
  <si>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</si>
  <si>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</si>
  <si>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</si>
  <si>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</si>
  <si>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</si>
  <si>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</si>
  <si>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</si>
  <si>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</si>
  <si>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</si>
  <si>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</si>
  <si>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</si>
  <si>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</si>
  <si>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</si>
  <si>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</si>
  <si>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</si>
  <si>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</si>
  <si>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</si>
  <si>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</si>
  <si>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</si>
  <si>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</si>
  <si>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</si>
  <si>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</si>
  <si>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</si>
  <si>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</si>
  <si>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</si>
  <si>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</si>
  <si>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</si>
  <si>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</si>
  <si>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</si>
  <si>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</si>
  <si>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</si>
  <si>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</si>
  <si>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</si>
  <si>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</si>
  <si>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</si>
  <si>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</si>
  <si>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</si>
  <si>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</si>
  <si>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</si>
  <si>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</si>
  <si>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</si>
  <si>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</si>
  <si>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</si>
  <si>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</si>
  <si>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</si>
  <si>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</si>
  <si>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</si>
  <si>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</si>
  <si>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</si>
  <si>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</si>
  <si>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</si>
  <si>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</si>
  <si>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</si>
  <si>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</si>
  <si>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</si>
  <si>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</si>
  <si>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</si>
  <si>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</si>
  <si>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</si>
  <si>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</si>
  <si>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</si>
  <si>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</si>
  <si>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</si>
  <si>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</si>
  <si>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</si>
  <si>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</si>
  <si>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</si>
  <si>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</si>
  <si>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</si>
  <si>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</si>
  <si>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</si>
  <si>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</si>
  <si>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</si>
  <si>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</si>
  <si>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</si>
  <si>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</si>
  <si>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</si>
  <si>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</si>
  <si>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</si>
  <si>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</si>
  <si>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</si>
  <si>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</si>
  <si>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</si>
  <si>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</si>
  <si>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</si>
  <si>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</si>
  <si>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</si>
  <si>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</si>
  <si>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</si>
  <si>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</si>
  <si>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</si>
  <si>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</si>
  <si>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</si>
  <si>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</si>
  <si>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</si>
  <si>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</si>
  <si>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</si>
  <si>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</si>
  <si>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</si>
  <si>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</si>
  <si>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</si>
  <si>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</si>
  <si>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</si>
  <si>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</si>
  <si>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</si>
  <si>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</si>
  <si>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</si>
  <si>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</si>
  <si>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</si>
  <si>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</si>
  <si>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</si>
  <si>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</si>
  <si>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</si>
  <si>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</si>
  <si>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</si>
  <si>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</si>
  <si>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</si>
  <si>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</si>
  <si>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</si>
  <si>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</si>
  <si>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</si>
  <si>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</si>
  <si>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</si>
  <si>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</si>
  <si>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</si>
  <si>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</si>
  <si>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</si>
  <si>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</si>
  <si>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</si>
  <si>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</si>
  <si>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</si>
  <si>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</si>
  <si>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</si>
  <si>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</si>
  <si>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</si>
  <si>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</si>
  <si>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</si>
  <si>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</si>
  <si>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</si>
  <si>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</si>
  <si>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</si>
  <si>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</si>
  <si>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</si>
  <si>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</si>
  <si>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</si>
  <si>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</si>
  <si>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</si>
  <si>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</si>
  <si>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</si>
  <si>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</si>
  <si>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</si>
  <si>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</si>
  <si>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</si>
  <si>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</si>
  <si>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</si>
  <si>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</si>
  <si>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</si>
  <si>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</si>
  <si>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</si>
  <si>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</si>
  <si>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</si>
  <si>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</si>
  <si>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</si>
  <si>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</si>
  <si>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</si>
  <si>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</si>
  <si>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</si>
  <si>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</si>
  <si>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</si>
  <si>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</si>
  <si>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</si>
  <si>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</si>
  <si>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</si>
  <si>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</si>
  <si>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</si>
  <si>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</si>
  <si>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</si>
  <si>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</si>
  <si>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</si>
  <si>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</si>
  <si>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</si>
  <si>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</si>
  <si>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</si>
  <si>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</si>
  <si>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</si>
  <si>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</si>
  <si>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</si>
  <si>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</si>
  <si>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</si>
  <si>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</si>
  <si>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</si>
  <si>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</si>
  <si>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</si>
  <si>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</si>
  <si>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</si>
  <si>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</si>
  <si>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</si>
  <si>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</si>
  <si>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</si>
  <si>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</si>
  <si>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</si>
  <si>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</si>
  <si>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</si>
  <si>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</si>
  <si>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</si>
  <si>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</si>
  <si>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</si>
  <si>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</si>
  <si>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</si>
  <si>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</si>
  <si>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</si>
  <si>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</si>
  <si>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</si>
  <si>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</si>
  <si>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</si>
  <si>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</si>
  <si>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</si>
  <si>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</si>
  <si>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</si>
  <si>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</si>
  <si>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</si>
  <si>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</si>
  <si>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</si>
  <si>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</si>
  <si>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</si>
  <si>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</si>
  <si>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</si>
  <si>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</si>
  <si>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</si>
  <si>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</si>
  <si>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</si>
  <si>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</si>
  <si>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</si>
  <si>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</si>
  <si>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</si>
  <si>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</si>
  <si>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</si>
  <si>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</si>
  <si>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</si>
  <si>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</si>
  <si>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</si>
  <si>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</si>
  <si>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</si>
  <si>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</si>
  <si>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</si>
  <si>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</si>
  <si>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</si>
  <si>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</si>
  <si>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</si>
  <si>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</si>
  <si>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</si>
  <si>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</si>
  <si>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</si>
  <si>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</si>
  <si>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</si>
  <si>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</si>
  <si>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</si>
  <si>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</si>
  <si>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</si>
  <si>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</si>
  <si>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</si>
  <si>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</si>
  <si>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</si>
  <si>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</si>
  <si>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</si>
  <si>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</si>
  <si>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</si>
  <si>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</si>
  <si>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</si>
  <si>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</si>
  <si>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</si>
  <si>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</si>
  <si>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</si>
  <si>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</si>
  <si>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</si>
  <si>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</si>
  <si>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</si>
  <si>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</si>
  <si>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</si>
  <si>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</si>
  <si>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</si>
  <si>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</si>
  <si>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</si>
  <si>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</si>
  <si>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</si>
  <si>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</si>
  <si>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</si>
  <si>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</si>
  <si>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</si>
  <si>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</si>
  <si>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</si>
  <si>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</si>
  <si>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</si>
  <si>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</si>
  <si>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</si>
  <si>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</si>
  <si>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</si>
  <si>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</si>
  <si>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</si>
  <si>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</si>
  <si>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</si>
  <si>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</si>
  <si>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</si>
  <si>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</si>
  <si>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</si>
  <si>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</si>
  <si>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</si>
  <si>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</si>
  <si>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</si>
  <si>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</si>
  <si>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</si>
  <si>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</si>
  <si>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</si>
  <si>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</si>
  <si>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</si>
  <si>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</si>
  <si>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</si>
  <si>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</si>
  <si>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</si>
  <si>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</si>
  <si>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</si>
  <si>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</si>
  <si>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</si>
  <si>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</si>
  <si>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</si>
  <si>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</si>
  <si>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</si>
  <si>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</si>
  <si>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</si>
  <si>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</si>
  <si>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</si>
  <si>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</si>
  <si>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</si>
  <si>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</si>
  <si>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</si>
  <si>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</si>
  <si>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</si>
  <si>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</si>
  <si>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</si>
  <si>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</si>
  <si>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</si>
  <si>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</si>
  <si>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</si>
  <si>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</si>
  <si>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</si>
  <si>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</si>
  <si>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</si>
  <si>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</si>
  <si>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</si>
  <si>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</si>
  <si>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</si>
  <si>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</si>
  <si>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</si>
  <si>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</si>
  <si>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</si>
  <si>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</si>
  <si>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</si>
  <si>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</si>
  <si>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</si>
  <si>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</si>
  <si>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</si>
  <si>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</si>
  <si>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</si>
  <si>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</si>
  <si>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</si>
  <si>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</si>
  <si>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</si>
  <si>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</si>
  <si>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</si>
  <si>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</si>
  <si>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</si>
  <si>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</si>
  <si>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</si>
  <si>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</si>
  <si>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</si>
  <si>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</si>
  <si>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</si>
  <si>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</si>
  <si>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</si>
  <si>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</si>
  <si>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</si>
  <si>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</si>
  <si>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</si>
  <si>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</si>
  <si>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</si>
  <si>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</si>
  <si>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</si>
  <si>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</si>
  <si>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</si>
  <si>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</si>
  <si>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</si>
  <si>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</si>
  <si>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</si>
  <si>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</si>
  <si>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</si>
  <si>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</si>
  <si>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</si>
  <si>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</si>
  <si>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</si>
  <si>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</si>
  <si>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</si>
  <si>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</si>
  <si>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</si>
  <si>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</si>
  <si>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</si>
  <si>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</si>
  <si>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</si>
  <si>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</si>
  <si>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</si>
  <si>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</si>
  <si>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</si>
  <si>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</si>
  <si>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</si>
  <si>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</si>
  <si>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</si>
  <si>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</si>
  <si>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</si>
  <si>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</si>
  <si>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</si>
  <si>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</si>
  <si>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</si>
  <si>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</si>
  <si>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</si>
  <si>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</si>
  <si>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</si>
  <si>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</si>
  <si>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</si>
  <si>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</si>
  <si>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</si>
  <si>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</si>
  <si>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</si>
  <si>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</si>
  <si>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</si>
  <si>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</si>
  <si>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</si>
  <si>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</si>
  <si>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</si>
  <si>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</si>
  <si>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</si>
  <si>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</si>
  <si>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</si>
  <si>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</si>
  <si>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</si>
  <si>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</si>
  <si>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</si>
  <si>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</si>
  <si>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</si>
  <si>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</si>
  <si>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</si>
  <si>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</si>
  <si>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</si>
  <si>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</si>
  <si>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</si>
  <si>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</si>
  <si>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</si>
  <si>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</si>
  <si>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</si>
  <si>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</si>
  <si>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</si>
  <si>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</si>
  <si>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</si>
  <si>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</si>
  <si>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</si>
  <si>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</si>
  <si>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</si>
  <si>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</si>
  <si>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</si>
  <si>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</si>
  <si>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</si>
  <si>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</si>
  <si>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</si>
  <si>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</si>
  <si>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</si>
  <si>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</si>
  <si>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</si>
  <si>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</si>
  <si>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</si>
  <si>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</si>
  <si>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</si>
  <si>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</si>
  <si>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</si>
  <si>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</si>
  <si>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</si>
  <si>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</si>
  <si>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</si>
  <si>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</si>
  <si>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</si>
  <si>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</si>
  <si>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</si>
  <si>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</si>
  <si>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</si>
  <si>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</si>
  <si>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</si>
  <si>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</si>
  <si>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</si>
  <si>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</si>
  <si>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</si>
  <si>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</si>
  <si>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</si>
  <si>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</si>
  <si>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</si>
  <si>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</si>
  <si>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</si>
  <si>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</si>
  <si>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</si>
  <si>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</si>
  <si>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</si>
  <si>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</si>
  <si>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</si>
  <si>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</si>
  <si>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</si>
  <si>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</si>
  <si>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</si>
  <si>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</si>
  <si>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</si>
  <si>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</si>
  <si>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</si>
  <si>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</si>
  <si>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</si>
  <si>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</si>
  <si>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</si>
  <si>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</si>
  <si>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</si>
  <si>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</si>
  <si>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</si>
  <si>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</si>
  <si>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</si>
  <si>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</si>
  <si>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</si>
  <si>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</si>
  <si>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</si>
  <si>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</si>
  <si>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</si>
  <si>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</si>
  <si>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</si>
  <si>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</si>
  <si>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</si>
  <si>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</si>
  <si>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</si>
  <si>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</si>
  <si>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</si>
  <si>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</si>
  <si>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</si>
  <si>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</si>
  <si>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</si>
  <si>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</si>
  <si>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</si>
  <si>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</si>
  <si>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</si>
  <si>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</si>
  <si>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</si>
  <si>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</si>
  <si>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</si>
  <si>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</si>
  <si>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</si>
  <si>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</si>
  <si>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</si>
  <si>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</si>
  <si>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</si>
  <si>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</si>
  <si>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</si>
  <si>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</si>
  <si>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</si>
  <si>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</si>
  <si>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</si>
  <si>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</si>
  <si>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</si>
  <si>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</si>
  <si>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</si>
  <si>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</si>
  <si>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</si>
  <si>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</si>
  <si>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</si>
  <si>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</si>
  <si>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</si>
  <si>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</si>
  <si>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</si>
  <si>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</si>
  <si>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</si>
  <si>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</si>
  <si>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</si>
  <si>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</si>
  <si>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</si>
  <si>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</si>
  <si>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</si>
  <si>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</si>
  <si>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</si>
  <si>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</si>
  <si>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</si>
  <si>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</si>
  <si>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</si>
  <si>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</si>
  <si>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</si>
  <si>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</si>
  <si>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</si>
  <si>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</si>
  <si>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</si>
  <si>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</si>
  <si>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</si>
  <si>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</si>
  <si>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</si>
  <si>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</si>
  <si>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</si>
  <si>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</si>
  <si>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</si>
  <si>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</si>
  <si>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</si>
  <si>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</si>
  <si>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</si>
  <si>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</si>
  <si>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</si>
  <si>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</si>
  <si>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</si>
  <si>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</si>
  <si>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</si>
  <si>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</si>
  <si>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</si>
  <si>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</si>
  <si>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</si>
  <si>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</si>
  <si>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</si>
  <si>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</si>
  <si>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</si>
  <si>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</si>
  <si>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</si>
  <si>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</si>
  <si>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</si>
  <si>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</si>
  <si>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</si>
  <si>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</si>
  <si>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</si>
  <si>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</si>
  <si>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</si>
  <si>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</si>
  <si>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</si>
  <si>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</si>
  <si>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</si>
  <si>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</si>
  <si>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</si>
  <si>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</si>
  <si>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</si>
  <si>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</si>
  <si>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</si>
  <si>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</si>
  <si>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</si>
  <si>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</si>
  <si>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</si>
  <si>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</si>
  <si>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</si>
  <si>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</si>
  <si>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</si>
  <si>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</si>
  <si>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</si>
  <si>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</si>
  <si>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</si>
  <si>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</si>
  <si>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</si>
  <si>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</si>
  <si>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</si>
  <si>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</si>
  <si>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</si>
  <si>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</si>
  <si>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</si>
  <si>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</si>
  <si>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</si>
  <si>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</si>
  <si>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</si>
  <si>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</si>
  <si>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</si>
  <si>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</si>
  <si>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</si>
  <si>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</si>
  <si>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</si>
  <si>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</si>
  <si>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</si>
  <si>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</si>
  <si>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</si>
  <si>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</si>
  <si>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</si>
  <si>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</si>
  <si>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</si>
  <si>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</si>
  <si>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</si>
  <si>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</si>
  <si>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</si>
  <si>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</si>
  <si>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</si>
  <si>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</si>
  <si>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</si>
  <si>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</si>
  <si>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</si>
  <si>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</si>
  <si>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</si>
  <si>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</si>
  <si>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</si>
  <si>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</si>
  <si>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</si>
  <si>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</si>
  <si>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</si>
  <si>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</si>
  <si>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</si>
  <si>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</si>
  <si>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</si>
  <si>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</si>
  <si>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</si>
  <si>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</si>
  <si>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</si>
  <si>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</si>
  <si>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</si>
  <si>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</si>
  <si>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</si>
  <si>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</si>
  <si>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</si>
  <si>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</si>
  <si>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</si>
  <si>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</si>
  <si>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</si>
  <si>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</si>
  <si>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</si>
  <si>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</si>
  <si>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</si>
  <si>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</si>
  <si>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</si>
  <si>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</si>
  <si>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</si>
  <si>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</si>
  <si>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</si>
  <si>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</si>
  <si>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</si>
  <si>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</si>
  <si>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</si>
  <si>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</si>
  <si>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</si>
  <si>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</si>
  <si>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</si>
  <si>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</si>
  <si>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</si>
  <si>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</si>
  <si>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</si>
  <si>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</si>
  <si>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</si>
  <si>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</si>
  <si>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</si>
  <si>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</si>
  <si>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</si>
  <si>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</si>
  <si>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</si>
  <si>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</si>
  <si>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</si>
  <si>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</si>
  <si>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</si>
  <si>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</si>
  <si>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</si>
  <si>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</si>
  <si>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</si>
  <si>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</si>
  <si>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</si>
  <si>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</si>
  <si>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</si>
  <si>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</si>
  <si>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</si>
  <si>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</si>
  <si>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</si>
  <si>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</si>
  <si>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</si>
  <si>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</si>
  <si>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</si>
  <si>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</si>
  <si>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</si>
  <si>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</si>
  <si>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</si>
  <si>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</si>
  <si>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</si>
  <si>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</si>
  <si>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</si>
  <si>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</si>
  <si>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</si>
  <si>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</si>
  <si>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</si>
  <si>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</si>
  <si>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</si>
  <si>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</si>
  <si>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</si>
  <si>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</si>
  <si>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</si>
  <si>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</si>
  <si>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</si>
  <si>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</si>
  <si>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</si>
  <si>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</si>
  <si>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</si>
  <si>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</si>
  <si>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</si>
  <si>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</si>
  <si>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</si>
  <si>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</si>
  <si>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</si>
  <si>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</si>
  <si>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</si>
  <si>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</si>
  <si>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</si>
  <si>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</si>
  <si>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</si>
  <si>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</si>
  <si>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</si>
  <si>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</si>
  <si>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</si>
  <si>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</si>
  <si>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</si>
  <si>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</si>
  <si>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</si>
  <si>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</si>
  <si>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</si>
  <si>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</si>
  <si>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</si>
  <si>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</si>
  <si>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</si>
  <si>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</si>
  <si>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</si>
  <si>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</si>
  <si>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</si>
  <si>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</si>
  <si>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</si>
  <si>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</si>
  <si>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</si>
  <si>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</si>
  <si>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</si>
  <si>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</si>
  <si>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</si>
  <si>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</si>
  <si>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</si>
  <si>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</si>
  <si>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</si>
  <si>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</si>
  <si>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</si>
  <si>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</si>
  <si>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</si>
  <si>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</si>
  <si>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</si>
  <si>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</si>
  <si>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</si>
  <si>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</si>
  <si>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</si>
  <si>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</si>
  <si>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</si>
  <si>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</si>
  <si>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</si>
  <si>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</si>
  <si>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</si>
  <si>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</si>
  <si>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</si>
  <si>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</si>
  <si>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</si>
  <si>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</si>
  <si>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</si>
  <si>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</si>
  <si>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</si>
  <si>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</si>
  <si>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</si>
  <si>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</si>
  <si>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</si>
  <si>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</si>
  <si>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</si>
  <si>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</si>
  <si>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</si>
  <si>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</si>
  <si>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</si>
  <si>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</si>
  <si>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</si>
  <si>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</si>
  <si>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</si>
  <si>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</si>
  <si>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</si>
  <si>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</si>
  <si>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</si>
  <si>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</si>
  <si>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</si>
  <si>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</si>
  <si>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</si>
  <si>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</si>
  <si>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</si>
  <si>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</si>
  <si>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</si>
  <si>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</si>
  <si>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</si>
  <si>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</si>
  <si>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</si>
  <si>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</si>
  <si>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</si>
  <si>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</si>
  <si>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</si>
  <si>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</si>
  <si>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</si>
  <si>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</si>
  <si>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</si>
  <si>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</si>
  <si>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</si>
  <si>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</si>
  <si>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</si>
  <si>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</si>
  <si>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</si>
  <si>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</si>
  <si>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</si>
  <si>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</si>
  <si>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</si>
  <si>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</si>
  <si>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</si>
  <si>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</si>
  <si>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</si>
  <si>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</si>
  <si>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</si>
  <si>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</si>
  <si>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</si>
  <si>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</si>
  <si>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</si>
  <si>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</si>
  <si>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</si>
  <si>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</si>
  <si>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</si>
  <si>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</si>
  <si>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</si>
  <si>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</si>
  <si>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</si>
  <si>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</si>
  <si>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</si>
  <si>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</si>
  <si>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</si>
  <si>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</si>
  <si>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</si>
  <si>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</si>
  <si>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</si>
  <si>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</si>
  <si>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</si>
  <si>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</si>
  <si>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</si>
  <si>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</si>
  <si>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</si>
  <si>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</si>
  <si>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</si>
  <si>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</si>
  <si>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</si>
  <si>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</si>
  <si>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</si>
  <si>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</si>
  <si>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</si>
  <si>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</si>
  <si>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</si>
  <si>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</si>
  <si>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</si>
  <si>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</si>
  <si>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</si>
  <si>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</si>
  <si>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</si>
  <si>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</si>
  <si>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</si>
  <si>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</si>
  <si>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</si>
  <si>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</si>
  <si>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</si>
  <si>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</si>
  <si>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</si>
  <si>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</si>
  <si>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</si>
  <si>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</si>
  <si>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</si>
  <si>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</si>
  <si>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</si>
  <si>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</si>
  <si>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</si>
  <si>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</si>
  <si>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</si>
  <si>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</si>
  <si>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</si>
  <si>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</si>
  <si>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</si>
  <si>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</si>
  <si>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</si>
  <si>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</si>
  <si>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</si>
  <si>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</si>
  <si>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</si>
  <si>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</si>
  <si>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</si>
  <si>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</si>
  <si>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</si>
  <si>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</si>
  <si>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</si>
  <si>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</si>
  <si>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</si>
  <si>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</si>
  <si>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</si>
  <si>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</si>
  <si>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</si>
  <si>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</si>
  <si>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</si>
  <si>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</si>
  <si>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</si>
  <si>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</si>
  <si>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</si>
  <si>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</si>
  <si>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</si>
  <si>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</si>
  <si>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</si>
  <si>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</si>
  <si>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</si>
  <si>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</si>
  <si>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</si>
  <si>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</si>
  <si>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</si>
  <si>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</si>
  <si>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</si>
  <si>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</si>
  <si>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</si>
  <si>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</si>
  <si>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</si>
  <si>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</si>
  <si>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</si>
  <si>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</si>
  <si>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</si>
  <si>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</si>
  <si>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</si>
  <si>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</si>
  <si>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</si>
  <si>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</si>
  <si>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</si>
  <si>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</si>
  <si>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</si>
  <si>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</si>
  <si>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</si>
  <si>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</si>
  <si>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</si>
  <si>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</si>
  <si>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</si>
  <si>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</si>
  <si>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</si>
  <si>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</si>
  <si>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</si>
  <si>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</si>
  <si>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</si>
  <si>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</si>
  <si>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</si>
  <si>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</si>
  <si>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</si>
  <si>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</si>
  <si>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</si>
  <si>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</si>
  <si>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</si>
  <si>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</si>
  <si>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</si>
  <si>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</si>
  <si>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</si>
  <si>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</si>
  <si>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</si>
  <si>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</si>
  <si>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</si>
  <si>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</si>
  <si>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</si>
  <si>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</si>
  <si>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</si>
  <si>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</si>
  <si>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</si>
  <si>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</si>
  <si>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</si>
  <si>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</si>
  <si>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</si>
  <si>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</si>
  <si>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</si>
  <si>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</si>
  <si>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</si>
  <si>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</si>
  <si>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</si>
  <si>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</si>
  <si>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</si>
  <si>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</si>
  <si>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</si>
  <si>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</si>
  <si>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</si>
  <si>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</si>
  <si>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</si>
  <si>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</si>
  <si>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</si>
  <si>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</si>
  <si>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</si>
  <si>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</si>
  <si>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</si>
  <si>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</si>
  <si>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</si>
  <si>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</si>
  <si>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</si>
  <si>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</si>
  <si>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</si>
  <si>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</si>
  <si>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</si>
  <si>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</si>
  <si>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</si>
  <si>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</si>
  <si>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</si>
  <si>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</si>
  <si>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</si>
  <si>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</si>
  <si>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</si>
  <si>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</si>
  <si>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</si>
  <si>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</si>
  <si>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</si>
  <si>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</si>
  <si>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</si>
  <si>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</si>
  <si>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</si>
  <si>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</si>
  <si>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</si>
  <si>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</si>
  <si>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</si>
  <si>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</si>
  <si>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</si>
  <si>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</si>
  <si>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</si>
  <si>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</si>
  <si>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</si>
  <si>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</si>
  <si>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</si>
  <si>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</si>
  <si>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</si>
  <si>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</si>
  <si>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</si>
  <si>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</si>
  <si>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</si>
  <si>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</si>
  <si>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</si>
  <si>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</si>
  <si>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</si>
  <si>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</si>
  <si>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</si>
  <si>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</si>
  <si>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</si>
  <si>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</si>
  <si>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</si>
  <si>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</si>
  <si>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</si>
  <si>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</si>
  <si>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</si>
  <si>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</si>
  <si>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</si>
  <si>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</si>
  <si>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</si>
  <si>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</si>
  <si>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</si>
  <si>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</si>
  <si>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</si>
  <si>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</si>
  <si>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</si>
  <si>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</si>
  <si>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</si>
  <si>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</si>
  <si>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</si>
  <si>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</si>
  <si>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</si>
  <si>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</si>
  <si>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</si>
  <si>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</si>
  <si>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</si>
  <si>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</si>
  <si>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</si>
  <si>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</si>
  <si>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</si>
  <si>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</si>
  <si>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</si>
  <si>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</si>
  <si>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</si>
  <si>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</si>
  <si>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</si>
  <si>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</si>
  <si>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</si>
  <si>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</si>
  <si>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</si>
  <si>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</si>
  <si>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</si>
  <si>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</si>
  <si>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</si>
  <si>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</si>
  <si>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</si>
  <si>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</si>
  <si>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</si>
  <si>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</si>
  <si>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</si>
  <si>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</si>
  <si>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</si>
  <si>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</si>
  <si>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</si>
  <si>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</si>
  <si>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</si>
  <si>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</si>
  <si>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</si>
  <si>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</si>
  <si>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</si>
  <si>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</si>
  <si>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</si>
  <si>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</si>
  <si>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</si>
  <si>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</si>
  <si>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</si>
  <si>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</si>
  <si>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</si>
  <si>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</si>
  <si>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</si>
  <si>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</si>
  <si>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</si>
  <si>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</si>
  <si>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</si>
  <si>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</si>
  <si>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</si>
  <si>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</si>
  <si>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</si>
  <si>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</si>
  <si>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</si>
  <si>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</si>
  <si>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</si>
  <si>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</si>
  <si>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</si>
  <si>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</si>
  <si>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</si>
  <si>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</si>
  <si>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</si>
  <si>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</si>
  <si>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</si>
  <si>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</si>
  <si>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</si>
  <si>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</si>
  <si>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</si>
  <si>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</si>
  <si>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</si>
  <si>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</si>
  <si>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</si>
  <si>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</si>
  <si>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</si>
  <si>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</si>
  <si>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</si>
  <si>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</si>
  <si>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</si>
  <si>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</si>
  <si>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</si>
  <si>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</si>
  <si>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</si>
  <si>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</si>
  <si>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</si>
  <si>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</si>
  <si>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</si>
  <si>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</si>
  <si>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</si>
  <si>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</si>
  <si>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</si>
  <si>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</si>
  <si>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</si>
  <si>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</si>
  <si>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</si>
  <si>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</si>
  <si>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</si>
  <si>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</si>
  <si>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</si>
  <si>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</si>
  <si>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</si>
  <si>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</si>
  <si>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</si>
  <si>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</si>
  <si>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</si>
  <si>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</si>
  <si>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</si>
  <si>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</si>
  <si>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</si>
  <si>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</si>
  <si>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</si>
  <si>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</si>
  <si>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</si>
  <si>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</si>
  <si>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</si>
  <si>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</si>
  <si>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</si>
  <si>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</si>
  <si>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</si>
  <si>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</si>
  <si>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</si>
  <si>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</si>
  <si>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</si>
  <si>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</si>
  <si>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</si>
  <si>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</si>
  <si>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</si>
  <si>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</si>
  <si>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</si>
  <si>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</si>
  <si>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</si>
  <si>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</si>
  <si>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</si>
  <si>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</si>
  <si>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</si>
  <si>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</si>
  <si>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</si>
  <si>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</si>
  <si>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</si>
  <si>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</si>
  <si>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</si>
  <si>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</si>
  <si>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</si>
  <si>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</si>
  <si>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</si>
  <si>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</si>
  <si>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</si>
  <si>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</si>
  <si>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</si>
  <si>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</si>
  <si>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</si>
  <si>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</si>
  <si>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</si>
  <si>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</si>
  <si>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</si>
  <si>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</si>
  <si>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</si>
  <si>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</si>
  <si>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</si>
  <si>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</si>
  <si>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</si>
  <si>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</si>
  <si>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</si>
  <si>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</si>
  <si>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</si>
  <si>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</si>
  <si>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</si>
  <si>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</si>
  <si>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</si>
  <si>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</si>
  <si>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</si>
  <si>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</si>
  <si>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</si>
  <si>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</si>
  <si>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</si>
  <si>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</si>
  <si>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</si>
  <si>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</si>
  <si>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</si>
  <si>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</si>
  <si>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</si>
  <si>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</si>
  <si>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</si>
  <si>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</si>
  <si>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</si>
  <si>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</si>
  <si>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</si>
  <si>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</si>
  <si>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</si>
  <si>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</si>
  <si>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</si>
  <si>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</si>
  <si>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</si>
  <si>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</si>
  <si>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</si>
  <si>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</si>
  <si>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</si>
  <si>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</si>
  <si>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</si>
  <si>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</si>
  <si>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</si>
  <si>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</si>
  <si>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</si>
  <si>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</si>
  <si>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</si>
  <si>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</si>
  <si>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</si>
  <si>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</si>
  <si>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</si>
  <si>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</si>
  <si>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</si>
  <si>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</si>
  <si>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</si>
  <si>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</si>
  <si>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</si>
  <si>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</si>
  <si>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</si>
  <si>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</si>
  <si>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</si>
  <si>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</si>
  <si>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</si>
  <si>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</si>
  <si>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</si>
  <si>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</si>
  <si>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</si>
  <si>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</si>
  <si>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</si>
  <si>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</si>
  <si>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</si>
  <si>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</si>
  <si>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</si>
  <si>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</si>
  <si>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</si>
  <si>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</si>
  <si>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</si>
  <si>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</si>
  <si>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</si>
  <si>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</si>
  <si>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</si>
  <si>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</si>
  <si>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</si>
  <si>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</si>
  <si>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</si>
  <si>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</si>
  <si>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</si>
  <si>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</si>
  <si>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</si>
  <si>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</si>
  <si>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</si>
  <si>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</si>
  <si>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</si>
  <si>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</si>
  <si>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</si>
  <si>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</si>
  <si>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</si>
  <si>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</si>
  <si>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</si>
  <si>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</si>
  <si>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</si>
  <si>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</si>
  <si>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</si>
  <si>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</si>
  <si>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</si>
  <si>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</si>
  <si>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</si>
  <si>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</si>
  <si>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</si>
  <si>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</si>
  <si>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</si>
  <si>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</si>
  <si>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</si>
  <si>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</si>
  <si>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</si>
  <si>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</si>
  <si>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</si>
  <si>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</si>
  <si>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</si>
  <si>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</si>
  <si>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</si>
  <si>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</si>
  <si>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</si>
  <si>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</si>
  <si>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</si>
  <si>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</si>
  <si>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</si>
  <si>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</si>
  <si>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</si>
  <si>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</si>
  <si>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</si>
  <si>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</si>
  <si>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</si>
  <si>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</si>
  <si>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</si>
  <si>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</si>
  <si>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</si>
  <si>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</si>
  <si>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</si>
  <si>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</si>
  <si>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</si>
  <si>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</si>
  <si>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</si>
  <si>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</si>
  <si>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</si>
  <si>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</si>
  <si>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</si>
  <si>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</si>
  <si>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</si>
  <si>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</si>
  <si>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</si>
  <si>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</si>
  <si>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</si>
  <si>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</si>
  <si>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</si>
  <si>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</si>
  <si>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</si>
  <si>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</si>
  <si>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</si>
  <si>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</si>
  <si>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</si>
  <si>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</si>
  <si>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</si>
  <si>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</si>
  <si>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</si>
  <si>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</si>
  <si>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</si>
  <si>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</si>
  <si>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</si>
  <si>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</si>
  <si>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</si>
  <si>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</si>
  <si>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</si>
  <si>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</si>
  <si>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</si>
  <si>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</si>
  <si>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</si>
  <si>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</si>
  <si>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</si>
  <si>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</si>
  <si>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</si>
  <si>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</si>
  <si>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</si>
  <si>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</si>
  <si>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</si>
  <si>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</si>
  <si>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</si>
  <si>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</si>
  <si>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</si>
  <si>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</si>
  <si>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</si>
  <si>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</si>
  <si>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</si>
  <si>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</si>
  <si>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</si>
  <si>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</si>
  <si>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</si>
  <si>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</si>
  <si>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</si>
  <si>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</si>
  <si>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</si>
  <si>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</si>
  <si>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</si>
  <si>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</si>
  <si>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</si>
  <si>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</si>
  <si>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</si>
  <si>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</si>
  <si>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</si>
  <si>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</si>
  <si>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</si>
  <si>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</si>
  <si>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</si>
  <si>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</si>
  <si>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</si>
  <si>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</si>
  <si>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</si>
  <si>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</si>
  <si>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</si>
  <si>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</si>
  <si>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</si>
  <si>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</si>
  <si>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</si>
  <si>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</si>
  <si>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</si>
  <si>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</si>
  <si>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</si>
  <si>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</si>
  <si>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</si>
  <si>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</si>
  <si>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</si>
  <si>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</si>
  <si>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</si>
  <si>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</si>
  <si>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</si>
  <si>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</si>
  <si>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</si>
  <si>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</si>
  <si>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</si>
  <si>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</si>
  <si>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</si>
  <si>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</si>
  <si>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</si>
  <si>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</si>
  <si>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</si>
  <si>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</si>
  <si>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</si>
  <si>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</si>
  <si>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</si>
  <si>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</si>
  <si>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</si>
  <si>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</si>
  <si>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</si>
  <si>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</si>
  <si>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</si>
  <si>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</si>
  <si>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</si>
  <si>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</si>
  <si>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</si>
  <si>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</si>
  <si>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</si>
  <si>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</si>
  <si>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</si>
  <si>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</si>
  <si>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</si>
  <si>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</si>
  <si>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</si>
  <si>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</si>
  <si>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</si>
  <si>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</si>
  <si>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</si>
  <si>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</si>
  <si>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</si>
  <si>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</si>
  <si>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</si>
  <si>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</si>
  <si>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</si>
  <si>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</si>
  <si>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</si>
  <si>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</si>
  <si>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</si>
  <si>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</si>
  <si>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</si>
  <si>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</si>
  <si>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</si>
  <si>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</si>
  <si>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</si>
  <si>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</si>
  <si>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</si>
  <si>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</si>
  <si>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</si>
  <si>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</si>
  <si>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</si>
  <si>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</si>
  <si>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</si>
  <si>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</si>
  <si>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</si>
  <si>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</si>
  <si>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</si>
  <si>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</si>
  <si>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</si>
  <si>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</si>
  <si>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</si>
  <si>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</si>
  <si>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</si>
  <si>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</si>
  <si>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</si>
  <si>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</si>
  <si>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</si>
  <si>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</si>
  <si>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</si>
  <si>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</si>
  <si>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</si>
  <si>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</si>
  <si>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</si>
  <si>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</si>
  <si>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</si>
  <si>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</si>
  <si>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</si>
  <si>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</si>
  <si>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</si>
  <si>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</si>
  <si>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</si>
  <si>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</si>
  <si>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</si>
  <si>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</si>
  <si>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</si>
  <si>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</si>
  <si>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</si>
  <si>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</si>
  <si>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</si>
  <si>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</si>
  <si>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</si>
  <si>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</si>
  <si>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</si>
  <si>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</si>
  <si>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</si>
  <si>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</si>
  <si>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</si>
  <si>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</si>
  <si>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</si>
  <si>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</si>
  <si>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</si>
  <si>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</si>
  <si>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</si>
  <si>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</si>
  <si>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</si>
  <si>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</si>
  <si>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</si>
  <si>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</si>
  <si>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</si>
  <si>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</si>
  <si>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</si>
  <si>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</si>
  <si>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</si>
  <si>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</si>
  <si>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</si>
  <si>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</si>
  <si>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</si>
  <si>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</si>
  <si>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</si>
  <si>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</si>
  <si>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</si>
  <si>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</si>
  <si>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</si>
  <si>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</si>
  <si>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</si>
  <si>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</si>
  <si>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</si>
  <si>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</si>
  <si>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</si>
  <si>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</si>
  <si>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</si>
  <si>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</si>
  <si>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</si>
  <si>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</si>
  <si>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</si>
  <si>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</si>
  <si>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</si>
  <si>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</si>
  <si>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</si>
  <si>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</si>
  <si>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</si>
  <si>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</si>
  <si>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</si>
  <si>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</si>
  <si>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</si>
  <si>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</si>
  <si>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</si>
  <si>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</si>
  <si>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</si>
  <si>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</si>
  <si>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</si>
  <si>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</si>
  <si>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</si>
  <si>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</si>
  <si>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</si>
  <si>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</si>
  <si>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</si>
  <si>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</si>
  <si>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</si>
  <si>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</si>
  <si>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</si>
  <si>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</si>
  <si>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</si>
  <si>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</si>
  <si>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</si>
  <si>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</si>
  <si>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</si>
  <si>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</si>
  <si>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</si>
  <si>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</si>
  <si>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</si>
  <si>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</si>
  <si>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</si>
  <si>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</si>
  <si>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</si>
  <si>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</si>
  <si>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</si>
  <si>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</si>
  <si>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</si>
  <si>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</si>
  <si>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</si>
  <si>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</si>
  <si>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</si>
  <si>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</si>
  <si>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</si>
  <si>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</si>
  <si>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</si>
  <si>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</si>
  <si>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</si>
  <si>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</si>
  <si>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</si>
  <si>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</si>
  <si>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</si>
  <si>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</si>
  <si>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</si>
  <si>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</si>
  <si>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</si>
  <si>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</si>
  <si>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</si>
  <si>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</si>
  <si>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</si>
  <si>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</si>
  <si>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</si>
  <si>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</si>
  <si>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</si>
  <si>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</si>
  <si>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</si>
  <si>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</si>
  <si>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</si>
  <si>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</si>
  <si>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</si>
  <si>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</si>
  <si>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</si>
  <si>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</si>
  <si>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</si>
  <si>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</si>
  <si>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</si>
  <si>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</si>
  <si>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</si>
  <si>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</si>
  <si>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</si>
  <si>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</si>
  <si>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</si>
  <si>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</si>
  <si>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</si>
  <si>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</si>
  <si>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</si>
  <si>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</si>
  <si>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</si>
  <si>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</si>
  <si>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</si>
  <si>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</si>
  <si>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</si>
  <si>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</si>
  <si>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</si>
  <si>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</si>
  <si>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</si>
  <si>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</si>
  <si>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</si>
  <si>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</si>
  <si>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</si>
  <si>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</si>
  <si>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</si>
  <si>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</si>
  <si>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</si>
  <si>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</si>
  <si>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</si>
  <si>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</si>
  <si>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</si>
  <si>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</si>
  <si>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</si>
  <si>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</si>
  <si>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</si>
  <si>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</si>
  <si>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</si>
  <si>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</si>
  <si>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</si>
  <si>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</si>
  <si>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</si>
  <si>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</si>
  <si>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</si>
  <si>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</si>
  <si>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</si>
  <si>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</si>
  <si>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</si>
  <si>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</si>
  <si>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</si>
  <si>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</si>
  <si>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</si>
  <si>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</si>
  <si>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</si>
  <si>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</si>
  <si>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</si>
  <si>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</si>
  <si>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</si>
  <si>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</si>
  <si>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</si>
  <si>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</si>
  <si>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</si>
  <si>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</si>
  <si>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</si>
  <si>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</si>
  <si>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</si>
  <si>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</si>
  <si>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</si>
  <si>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</si>
  <si>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</si>
  <si>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</si>
  <si>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</si>
  <si>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</si>
  <si>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</si>
  <si>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</si>
  <si>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</si>
  <si>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</si>
  <si>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</si>
  <si>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</si>
  <si>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</si>
  <si>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</si>
  <si>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</si>
  <si>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</si>
  <si>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</si>
  <si>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</si>
  <si>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</si>
  <si>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</si>
  <si>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</si>
  <si>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</si>
  <si>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</si>
  <si>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</si>
  <si>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</si>
  <si>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</si>
  <si>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</si>
  <si>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</si>
  <si>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</si>
  <si>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</si>
  <si>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</si>
  <si>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</si>
  <si>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</si>
  <si>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</si>
  <si>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</si>
  <si>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</si>
  <si>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</si>
  <si>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</si>
  <si>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</si>
  <si>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</si>
  <si>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</si>
  <si>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</si>
  <si>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</si>
  <si>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</si>
  <si>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</si>
  <si>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</si>
  <si>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</si>
  <si>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</si>
  <si>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</si>
  <si>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</si>
  <si>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</si>
  <si>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</si>
  <si>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</si>
  <si>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</si>
  <si>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</si>
  <si>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</si>
  <si>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</si>
  <si>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</si>
  <si>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</si>
  <si>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</si>
  <si>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</si>
  <si>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</si>
  <si>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</si>
  <si>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</si>
  <si>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</si>
  <si>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</si>
  <si>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</si>
  <si>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</si>
  <si>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</si>
  <si>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</si>
  <si>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</si>
  <si>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</si>
  <si>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</si>
  <si>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</si>
  <si>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</si>
  <si>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</si>
  <si>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</si>
  <si>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</si>
  <si>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</si>
  <si>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</si>
  <si>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</si>
  <si>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</si>
  <si>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</si>
  <si>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</si>
  <si>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</si>
  <si>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</si>
  <si>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</si>
  <si>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</si>
  <si>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</si>
  <si>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</si>
  <si>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</si>
  <si>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</si>
  <si>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</si>
  <si>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</si>
  <si>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</si>
  <si>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</si>
  <si>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</si>
  <si>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</si>
  <si>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</si>
  <si>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</si>
  <si>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</si>
  <si>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</si>
  <si>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</si>
  <si>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</si>
  <si>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</si>
  <si>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</si>
  <si>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</si>
  <si>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</si>
  <si>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</si>
  <si>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</si>
  <si>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</si>
  <si>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</si>
  <si>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</si>
  <si>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</si>
  <si>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</si>
  <si>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</si>
  <si>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</si>
  <si>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</si>
  <si>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</si>
  <si>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</si>
  <si>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</si>
  <si>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</si>
  <si>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</si>
  <si>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</si>
  <si>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</si>
  <si>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</si>
  <si>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</si>
  <si>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</si>
  <si>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</si>
  <si>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</si>
  <si>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</si>
  <si>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</si>
  <si>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</si>
  <si>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</si>
  <si>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</si>
  <si>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</si>
  <si>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</si>
  <si>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</si>
  <si>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</si>
  <si>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</si>
  <si>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</si>
  <si>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</si>
  <si>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</si>
  <si>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</si>
  <si>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</si>
  <si>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</si>
  <si>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</si>
  <si>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</si>
  <si>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</si>
  <si>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</si>
  <si>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</si>
  <si>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</si>
  <si>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</si>
  <si>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</si>
  <si>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</si>
  <si>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</si>
  <si>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</si>
  <si>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</si>
  <si>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</si>
  <si>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</si>
  <si>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</si>
  <si>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</si>
  <si>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</si>
  <si>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</si>
  <si>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</si>
  <si>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</si>
  <si>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</si>
  <si>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</si>
  <si>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</si>
  <si>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</si>
  <si>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</si>
  <si>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</si>
  <si>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</si>
  <si>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</si>
  <si>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</si>
  <si>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</si>
  <si>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</si>
  <si>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</si>
  <si>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</si>
  <si>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</si>
  <si>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</si>
  <si>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</si>
  <si>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</si>
  <si>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</si>
  <si>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</si>
  <si>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</si>
  <si>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</si>
  <si>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</si>
  <si>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</si>
  <si>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</si>
  <si>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</si>
  <si>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</si>
  <si>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</si>
  <si>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</si>
  <si>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</si>
  <si>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</si>
  <si>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</si>
  <si>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</si>
  <si>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</si>
  <si>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</si>
  <si>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</si>
  <si>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</si>
  <si>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</si>
  <si>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</si>
  <si>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</si>
  <si>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</si>
  <si>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</si>
  <si>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</si>
  <si>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</si>
  <si>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</si>
  <si>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</si>
  <si>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</si>
  <si>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</si>
  <si>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</si>
  <si>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</si>
  <si>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</si>
  <si>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</si>
  <si>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</si>
  <si>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</si>
  <si>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</si>
  <si>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</si>
  <si>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</si>
  <si>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</si>
  <si>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</si>
  <si>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</si>
  <si>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</si>
  <si>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</si>
  <si>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</si>
  <si>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</si>
  <si>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</si>
  <si>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</si>
  <si>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</si>
  <si>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</si>
  <si>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</si>
  <si>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</si>
  <si>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</si>
  <si>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</si>
  <si>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</si>
  <si>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</si>
  <si>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</si>
  <si>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</si>
  <si>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</si>
  <si>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</si>
  <si>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</si>
  <si>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</si>
  <si>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</si>
  <si>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</si>
  <si>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</si>
  <si>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</si>
  <si>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</si>
  <si>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</si>
  <si>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</si>
  <si>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</si>
  <si>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</si>
  <si>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</si>
  <si>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</si>
  <si>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</si>
  <si>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</si>
  <si>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</si>
  <si>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</si>
  <si>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</si>
  <si>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</si>
  <si>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</si>
  <si>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</si>
  <si>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</si>
  <si>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</si>
  <si>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</si>
  <si>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</si>
  <si>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</si>
  <si>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</si>
  <si>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</si>
  <si>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</si>
  <si>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</si>
  <si>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</si>
  <si>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</si>
  <si>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</si>
  <si>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</si>
  <si>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</si>
  <si>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</si>
  <si>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</si>
  <si>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</si>
  <si>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</si>
  <si>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</si>
  <si>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</si>
  <si>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</si>
  <si>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</si>
  <si>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</si>
  <si>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</si>
  <si>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</si>
  <si>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</si>
  <si>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</si>
  <si>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</si>
  <si>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</si>
  <si>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</si>
  <si>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</si>
  <si>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</si>
  <si>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</si>
  <si>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</si>
  <si>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</si>
  <si>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</si>
  <si>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</si>
  <si>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</si>
  <si>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</si>
  <si>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</si>
  <si>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</si>
  <si>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</si>
  <si>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</si>
  <si>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</si>
  <si>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</si>
  <si>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</si>
  <si>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</si>
  <si>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</si>
  <si>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</si>
  <si>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</si>
  <si>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</si>
  <si>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</si>
  <si>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</si>
  <si>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</si>
  <si>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</si>
  <si>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</si>
  <si>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</si>
  <si>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</si>
  <si>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</si>
  <si>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</si>
  <si>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</si>
  <si>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</si>
  <si>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</si>
  <si>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</si>
  <si>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</si>
  <si>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</si>
  <si>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</si>
  <si>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</si>
  <si>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</si>
  <si>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</si>
  <si>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</si>
  <si>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</si>
  <si>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</si>
  <si>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</si>
  <si>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</si>
  <si>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</si>
  <si>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</si>
  <si>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</si>
  <si>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</si>
  <si>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</si>
  <si>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</si>
  <si>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</si>
  <si>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</si>
  <si>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</si>
  <si>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</si>
  <si>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</si>
  <si>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</si>
  <si>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</si>
  <si>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</si>
  <si>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</si>
  <si>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</si>
  <si>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</si>
  <si>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</si>
  <si>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</si>
  <si>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</si>
  <si>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</si>
  <si>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</si>
  <si>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</si>
  <si>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</si>
  <si>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</si>
  <si>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</si>
  <si>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</si>
  <si>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</si>
  <si>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</si>
  <si>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</si>
  <si>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</si>
  <si>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</si>
  <si>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</si>
  <si>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</si>
  <si>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</si>
  <si>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</si>
  <si>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</si>
  <si>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</si>
  <si>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</si>
  <si>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</si>
  <si>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</si>
  <si>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</si>
  <si>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</si>
  <si>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</si>
  <si>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</si>
  <si>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</si>
  <si>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</si>
  <si>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</si>
  <si>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</si>
  <si>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</si>
  <si>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</si>
  <si>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</si>
  <si>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</si>
  <si>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</si>
  <si>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</si>
  <si>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</si>
  <si>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</si>
  <si>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</si>
  <si>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</si>
  <si>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</si>
  <si>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</si>
  <si>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</si>
  <si>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</si>
  <si>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</si>
  <si>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</si>
  <si>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</si>
  <si>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</si>
  <si>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</si>
  <si>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</si>
  <si>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</si>
  <si>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</si>
  <si>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</si>
  <si>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</si>
  <si>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</si>
  <si>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</si>
  <si>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</si>
  <si>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</si>
  <si>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</si>
  <si>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</si>
  <si>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</si>
  <si>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</si>
  <si>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</si>
  <si>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</si>
  <si>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</si>
  <si>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</si>
  <si>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</si>
  <si>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</si>
  <si>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</si>
  <si>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</si>
  <si>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</si>
  <si>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</si>
  <si>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</si>
  <si>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</si>
  <si>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</si>
  <si>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</si>
  <si>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</si>
  <si>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</si>
  <si>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</si>
  <si>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</si>
  <si>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</si>
  <si>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</si>
  <si>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</si>
  <si>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</si>
  <si>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</si>
  <si>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</si>
  <si>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</si>
  <si>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</si>
  <si>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</si>
  <si>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</si>
  <si>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</si>
  <si>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</si>
  <si>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</si>
  <si>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</si>
  <si>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</si>
  <si>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</si>
  <si>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</si>
  <si>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</si>
  <si>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</si>
  <si>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</si>
  <si>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</si>
  <si>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</si>
  <si>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</si>
  <si>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</si>
  <si>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</si>
  <si>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</si>
  <si>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</si>
  <si>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</si>
  <si>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</si>
  <si>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</si>
  <si>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</si>
  <si>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</si>
  <si>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</si>
  <si>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</si>
  <si>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</si>
  <si>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</si>
  <si>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</si>
  <si>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</si>
  <si>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</si>
  <si>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</si>
  <si>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</si>
  <si>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</si>
  <si>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</si>
  <si>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</si>
  <si>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</si>
  <si>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</si>
  <si>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</si>
  <si>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</si>
  <si>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</si>
  <si>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</si>
  <si>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</si>
  <si>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</si>
  <si>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</si>
  <si>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</si>
  <si>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</si>
  <si>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</si>
  <si>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</si>
  <si>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</si>
  <si>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</si>
  <si>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</si>
  <si>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</si>
  <si>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</si>
  <si>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</si>
  <si>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</si>
  <si>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</si>
  <si>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</si>
  <si>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</si>
  <si>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</si>
  <si>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</si>
  <si>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</si>
  <si>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</si>
  <si>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</si>
  <si>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</si>
  <si>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</si>
  <si>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</si>
  <si>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</si>
  <si>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</si>
  <si>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</si>
  <si>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</si>
  <si>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</si>
  <si>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</si>
  <si>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</si>
  <si>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</si>
  <si>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</si>
  <si>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</si>
  <si>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</si>
  <si>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</si>
  <si>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</si>
  <si>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</si>
  <si>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</si>
  <si>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</si>
  <si>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</si>
  <si>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</si>
  <si>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</si>
  <si>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</si>
  <si>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</si>
  <si>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</si>
  <si>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</si>
  <si>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</si>
  <si>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</si>
  <si>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</si>
  <si>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</si>
  <si>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</si>
  <si>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</si>
  <si>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</si>
  <si>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</si>
  <si>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</si>
  <si>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</si>
  <si>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</si>
  <si>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</si>
  <si>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</si>
  <si>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</si>
  <si>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</si>
  <si>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</si>
  <si>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</si>
  <si>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</si>
  <si>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</si>
  <si>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</si>
  <si>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</si>
  <si>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</si>
  <si>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</si>
  <si>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</si>
  <si>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</si>
  <si>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</si>
  <si>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</si>
  <si>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</si>
  <si>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</si>
  <si>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</si>
  <si>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</si>
  <si>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</si>
  <si>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</si>
  <si>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</si>
  <si>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</si>
  <si>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</si>
  <si>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</si>
  <si>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</si>
  <si>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</si>
  <si>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</si>
  <si>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</si>
  <si>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</si>
  <si>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</si>
  <si>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</si>
  <si>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</si>
  <si>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</si>
  <si>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</si>
  <si>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</si>
  <si>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</si>
  <si>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</si>
  <si>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</si>
  <si>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</si>
  <si>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</si>
  <si>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</si>
  <si>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</si>
  <si>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</si>
  <si>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</si>
  <si>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</si>
  <si>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</si>
  <si>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</si>
  <si>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</si>
  <si>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</si>
  <si>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</si>
  <si>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</si>
  <si>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</si>
  <si>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</si>
  <si>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</si>
  <si>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</si>
  <si>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</si>
  <si>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</si>
  <si>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</si>
  <si>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</si>
  <si>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</si>
  <si>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</si>
  <si>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</si>
  <si>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</si>
  <si>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</si>
  <si>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</si>
  <si>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</si>
  <si>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</si>
  <si>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</si>
  <si>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</si>
  <si>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</si>
  <si>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</si>
  <si>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</si>
  <si>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</si>
  <si>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</si>
  <si>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</si>
  <si>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</si>
  <si>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</si>
  <si>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</si>
  <si>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</si>
  <si>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</si>
  <si>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</si>
  <si>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</si>
  <si>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</si>
  <si>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</si>
  <si>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</si>
  <si>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</si>
  <si>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</si>
  <si>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</si>
  <si>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</si>
  <si>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</si>
  <si>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</si>
  <si>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</si>
  <si>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</si>
  <si>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</si>
  <si>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</si>
  <si>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</si>
  <si>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</si>
  <si>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</si>
  <si>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</si>
  <si>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</si>
  <si>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</si>
  <si>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</si>
  <si>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</si>
  <si>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</si>
  <si>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</si>
  <si>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</si>
  <si>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</si>
  <si>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</si>
  <si>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</si>
  <si>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</si>
  <si>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</si>
  <si>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</si>
  <si>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</si>
  <si>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</si>
  <si>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</si>
  <si>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</si>
  <si>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</si>
  <si>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</si>
  <si>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</si>
  <si>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</si>
  <si>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</si>
  <si>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</si>
  <si>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</si>
  <si>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</si>
  <si>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</si>
  <si>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</si>
  <si>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</si>
  <si>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</si>
  <si>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</si>
  <si>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</si>
  <si>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</si>
  <si>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</si>
  <si>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</si>
  <si>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</si>
  <si>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</si>
  <si>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</si>
  <si>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</si>
  <si>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</si>
  <si>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</si>
  <si>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</si>
  <si>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</si>
  <si>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</si>
  <si>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</si>
  <si>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</si>
  <si>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</si>
  <si>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</si>
  <si>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</si>
  <si>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</si>
  <si>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</si>
  <si>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</si>
  <si>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</si>
  <si>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</si>
  <si>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</si>
  <si>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</si>
  <si>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</si>
  <si>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</si>
  <si>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</si>
  <si>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</si>
  <si>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</si>
  <si>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</si>
  <si>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</si>
  <si>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</si>
  <si>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</si>
  <si>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</si>
  <si>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</si>
  <si>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</si>
  <si>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</si>
  <si>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</si>
  <si>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</si>
  <si>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</si>
  <si>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</si>
  <si>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</si>
  <si>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</si>
  <si>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</si>
  <si>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</si>
  <si>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</si>
  <si>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</si>
  <si>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</si>
  <si>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</si>
  <si>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</si>
  <si>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</si>
  <si>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</si>
  <si>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</si>
  <si>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</si>
  <si>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</si>
  <si>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</si>
  <si>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</si>
  <si>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</si>
  <si>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</si>
  <si>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</si>
  <si>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</si>
  <si>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</si>
  <si>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</si>
  <si>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</si>
  <si>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</si>
  <si>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</si>
  <si>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</si>
  <si>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</si>
  <si>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</si>
  <si>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</si>
  <si>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</si>
  <si>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</si>
  <si>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</si>
  <si>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</si>
  <si>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</si>
  <si>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</si>
  <si>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</si>
  <si>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</si>
  <si>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</si>
  <si>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</si>
  <si>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</si>
  <si>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</si>
  <si>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</si>
  <si>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</si>
  <si>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</si>
  <si>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</si>
  <si>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</si>
  <si>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</si>
  <si>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</si>
  <si>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</si>
  <si>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</si>
  <si>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</si>
  <si>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</si>
  <si>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</si>
  <si>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</si>
  <si>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</si>
  <si>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</si>
  <si>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</si>
  <si>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</si>
  <si>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</si>
  <si>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</si>
  <si>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</si>
  <si>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</si>
  <si>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</si>
  <si>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</si>
  <si>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</si>
  <si>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</si>
  <si>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</si>
  <si>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</si>
  <si>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</si>
  <si>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</si>
  <si>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</si>
  <si>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</si>
  <si>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</si>
  <si>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</si>
  <si>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</si>
  <si>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</si>
  <si>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</si>
  <si>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</si>
  <si>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</si>
  <si>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</si>
  <si>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</si>
  <si>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</si>
  <si>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</si>
  <si>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</si>
  <si>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</si>
  <si>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</si>
  <si>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</si>
  <si>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</si>
  <si>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</si>
  <si>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</si>
  <si>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</si>
  <si>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</si>
  <si>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</si>
  <si>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</si>
  <si>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</si>
  <si>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</si>
  <si>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</si>
  <si>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</si>
  <si>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</si>
  <si>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</si>
  <si>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</si>
  <si>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</si>
  <si>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</si>
  <si>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</si>
  <si>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</si>
  <si>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</si>
  <si>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</si>
  <si>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</si>
  <si>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</si>
  <si>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</si>
  <si>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</si>
  <si>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</si>
  <si>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</si>
  <si>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</si>
  <si>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</si>
  <si>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</si>
  <si>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</si>
  <si>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</si>
  <si>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</si>
  <si>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</si>
  <si>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</si>
  <si>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</si>
  <si>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</si>
  <si>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</si>
  <si>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</si>
  <si>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</si>
  <si>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</si>
  <si>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</si>
  <si>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</si>
  <si>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</si>
  <si>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</si>
  <si>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</si>
  <si>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</si>
  <si>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</si>
  <si>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</si>
  <si>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</si>
  <si>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</si>
  <si>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</si>
  <si>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</si>
  <si>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</si>
  <si>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</si>
  <si>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</si>
  <si>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</si>
  <si>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</si>
  <si>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</si>
  <si>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</si>
  <si>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</si>
  <si>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</si>
  <si>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</si>
  <si>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</si>
  <si>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</si>
  <si>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</si>
  <si>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</si>
  <si>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</si>
  <si>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</si>
  <si>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</si>
  <si>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</si>
  <si>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</si>
  <si>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</si>
  <si>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</si>
  <si>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</si>
  <si>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</si>
  <si>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</si>
  <si>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</si>
  <si>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</si>
  <si>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</si>
  <si>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</si>
  <si>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</si>
  <si>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</si>
  <si>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</si>
  <si>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</si>
  <si>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</si>
  <si>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</si>
  <si>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</si>
  <si>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</si>
  <si>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</si>
  <si>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</si>
  <si>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</si>
  <si>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</si>
  <si>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</si>
  <si>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</si>
  <si>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</si>
  <si>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</si>
  <si>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</si>
  <si>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</si>
  <si>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</si>
  <si>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</si>
  <si>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</si>
  <si>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</si>
  <si>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</si>
  <si>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</si>
  <si>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</si>
  <si>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</si>
  <si>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</si>
  <si>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</si>
  <si>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</si>
  <si>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</si>
  <si>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</si>
  <si>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</si>
  <si>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</si>
  <si>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</si>
  <si>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</si>
  <si>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</si>
  <si>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</si>
  <si>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</si>
  <si>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</si>
  <si>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</si>
  <si>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</si>
  <si>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</si>
  <si>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</si>
  <si>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</si>
  <si>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</si>
  <si>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</si>
  <si>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</si>
  <si>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</si>
  <si>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</si>
  <si>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</si>
  <si>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</si>
  <si>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</si>
  <si>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</si>
  <si>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</si>
  <si>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</si>
  <si>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</si>
  <si>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</si>
  <si>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</si>
  <si>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</si>
  <si>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</si>
  <si>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</si>
  <si>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</si>
  <si>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</si>
  <si>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</si>
  <si>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</si>
  <si>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</si>
  <si>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</si>
  <si>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</si>
  <si>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</si>
  <si>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</si>
  <si>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</si>
  <si>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</si>
  <si>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</si>
  <si>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</si>
  <si>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</si>
  <si>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</si>
  <si>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</si>
  <si>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</si>
  <si>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</si>
  <si>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</si>
  <si>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</si>
  <si>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</si>
  <si>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</si>
  <si>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</si>
  <si>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</si>
  <si>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</si>
  <si>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</si>
  <si>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</si>
  <si>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</si>
  <si>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</si>
  <si>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</si>
  <si>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</si>
  <si>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</si>
  <si>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</si>
  <si>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</si>
  <si>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</si>
  <si>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</si>
  <si>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</si>
  <si>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</si>
  <si>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</si>
  <si>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</si>
  <si>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</si>
  <si>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</si>
  <si>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</si>
  <si>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</si>
  <si>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</si>
  <si>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</si>
  <si>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</si>
  <si>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</si>
  <si>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</si>
  <si>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</si>
  <si>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</si>
  <si>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</si>
  <si>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</si>
  <si>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</si>
  <si>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</si>
  <si>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</si>
  <si>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</si>
  <si>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</si>
  <si>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</si>
  <si>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</si>
  <si>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</si>
  <si>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</si>
  <si>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</si>
  <si>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</si>
  <si>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</si>
  <si>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</si>
  <si>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</si>
  <si>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</si>
  <si>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</si>
  <si>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</si>
  <si>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</si>
  <si>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</si>
  <si>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</si>
  <si>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</si>
  <si>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</si>
  <si>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</si>
  <si>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</si>
  <si>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</si>
  <si>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</si>
  <si>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</si>
  <si>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</si>
  <si>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</si>
  <si>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</si>
  <si>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</si>
  <si>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</si>
  <si>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</si>
  <si>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</si>
  <si>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</si>
  <si>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</si>
  <si>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</si>
  <si>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</si>
  <si>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</si>
  <si>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</si>
  <si>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</si>
  <si>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</si>
  <si>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</si>
  <si>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</si>
  <si>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</si>
  <si>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</si>
  <si>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</si>
  <si>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</si>
  <si>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</si>
  <si>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</si>
  <si>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</si>
  <si>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</si>
  <si>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</si>
  <si>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</si>
  <si>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</si>
  <si>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</si>
  <si>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</si>
  <si>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</si>
  <si>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</si>
  <si>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</si>
  <si>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</si>
  <si>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</si>
  <si>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</si>
  <si>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</si>
  <si>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</si>
  <si>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</si>
  <si>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</si>
  <si>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</si>
  <si>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</si>
  <si>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</si>
  <si>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</si>
  <si>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</si>
  <si>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</si>
  <si>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</si>
  <si>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</si>
  <si>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</si>
  <si>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</si>
  <si>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</si>
  <si>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</si>
  <si>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</si>
  <si>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</si>
  <si>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</si>
  <si>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</si>
  <si>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</si>
  <si>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</si>
  <si>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</si>
  <si>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</si>
  <si>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</si>
  <si>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</si>
  <si>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</si>
  <si>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</si>
  <si>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</si>
  <si>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</si>
  <si>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</si>
  <si>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</si>
  <si>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</si>
  <si>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</si>
  <si>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</si>
  <si>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</si>
  <si>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</si>
  <si>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</si>
  <si>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</si>
  <si>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</si>
  <si>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</si>
  <si>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</si>
  <si>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</si>
  <si>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</si>
  <si>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</si>
  <si>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</si>
  <si>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</si>
  <si>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</si>
  <si>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</si>
  <si>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</si>
  <si>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</si>
  <si>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</si>
  <si>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</si>
  <si>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</si>
  <si>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</si>
  <si>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</si>
  <si>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</si>
  <si>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</si>
  <si>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</si>
  <si>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</si>
  <si>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</si>
  <si>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</si>
  <si>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</si>
  <si>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</si>
  <si>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</si>
  <si>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</si>
  <si>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</si>
  <si>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</si>
  <si>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</si>
  <si>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</si>
  <si>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</si>
  <si>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</si>
  <si>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</si>
  <si>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</si>
  <si>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</si>
  <si>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</si>
  <si>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</si>
  <si>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</si>
  <si>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</si>
  <si>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</si>
  <si>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</si>
  <si>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</si>
  <si>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</si>
  <si>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</si>
  <si>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</si>
  <si>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</si>
  <si>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</si>
  <si>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</si>
  <si>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</si>
  <si>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</si>
  <si>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</si>
  <si>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</si>
  <si>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</si>
  <si>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</si>
  <si>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</si>
  <si>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</si>
  <si>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</si>
  <si>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</si>
  <si>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</si>
  <si>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</si>
  <si>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</si>
  <si>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</si>
  <si>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</si>
  <si>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</si>
  <si>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</si>
  <si>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</si>
  <si>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</si>
  <si>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</si>
  <si>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</si>
  <si>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</si>
  <si>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</si>
  <si>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</si>
  <si>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</si>
  <si>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</si>
  <si>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</si>
  <si>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</si>
  <si>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</si>
  <si>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</si>
  <si>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</si>
  <si>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</si>
  <si>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</si>
  <si>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</si>
  <si>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</si>
  <si>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</si>
  <si>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</si>
  <si>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</si>
  <si>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</si>
  <si>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</si>
  <si>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</si>
  <si>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</si>
  <si>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</si>
  <si>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</si>
  <si>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</si>
  <si>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</si>
  <si>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</si>
  <si>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</si>
  <si>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</si>
  <si>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</si>
  <si>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</si>
  <si>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</si>
  <si>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</si>
  <si>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</si>
  <si>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</si>
  <si>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</si>
  <si>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</si>
  <si>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</si>
  <si>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</si>
  <si>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</si>
  <si>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</si>
  <si>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</si>
  <si>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</si>
  <si>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</si>
  <si>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</si>
  <si>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</si>
  <si>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</si>
  <si>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</si>
  <si>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</si>
  <si>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</si>
  <si>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</si>
  <si>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</si>
  <si>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</si>
  <si>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</si>
  <si>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</si>
  <si>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</si>
  <si>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</si>
  <si>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</si>
  <si>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</si>
  <si>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</si>
  <si>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</si>
  <si>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</si>
  <si>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</si>
  <si>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</si>
  <si>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</si>
  <si>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</si>
  <si>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</si>
  <si>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</si>
  <si>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</si>
  <si>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</si>
  <si>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</si>
  <si>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</si>
  <si>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</si>
  <si>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</si>
  <si>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</si>
  <si>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</si>
  <si>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</si>
  <si>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</si>
  <si>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</si>
  <si>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</si>
  <si>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</si>
  <si>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</si>
  <si>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</si>
  <si>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</si>
  <si>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</si>
  <si>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</si>
  <si>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</si>
  <si>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</si>
  <si>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</si>
  <si>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</si>
  <si>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</si>
  <si>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</si>
  <si>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</si>
  <si>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</si>
  <si>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</si>
  <si>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</si>
  <si>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</si>
  <si>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</si>
  <si>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</si>
  <si>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</si>
  <si>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</si>
  <si>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</si>
  <si>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</si>
  <si>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</si>
  <si>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</si>
  <si>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</si>
  <si>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</si>
  <si>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</si>
  <si>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</si>
  <si>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</si>
  <si>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</si>
  <si>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</si>
  <si>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</si>
  <si>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</si>
  <si>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</si>
  <si>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</si>
  <si>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</si>
  <si>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</si>
  <si>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</si>
  <si>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</si>
  <si>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</si>
  <si>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</si>
  <si>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</si>
  <si>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</si>
  <si>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</si>
  <si>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</si>
  <si>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</si>
  <si>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</si>
  <si>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</si>
  <si>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</si>
  <si>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</si>
  <si>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</si>
  <si>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</si>
  <si>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</si>
  <si>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</si>
  <si>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</si>
  <si>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</si>
  <si>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</si>
  <si>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</si>
  <si>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</si>
  <si>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</si>
  <si>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</si>
  <si>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</si>
  <si>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</si>
  <si>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</si>
  <si>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</si>
  <si>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</si>
  <si>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</si>
  <si>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</si>
  <si>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</si>
  <si>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</si>
  <si>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</si>
  <si>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</si>
  <si>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</si>
  <si>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</si>
  <si>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</si>
  <si>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</si>
  <si>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</si>
  <si>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</si>
  <si>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</si>
  <si>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</si>
  <si>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</si>
  <si>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</si>
  <si>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</si>
  <si>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</si>
  <si>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</si>
  <si>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</si>
  <si>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</si>
  <si>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</si>
  <si>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</si>
  <si>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</si>
  <si>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</si>
  <si>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</si>
  <si>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</si>
  <si>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</si>
  <si>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</si>
  <si>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</si>
  <si>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</si>
  <si>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</si>
  <si>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</si>
  <si>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</si>
  <si>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</si>
  <si>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</si>
  <si>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</si>
  <si>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</si>
  <si>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</si>
  <si>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</si>
  <si>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</si>
  <si>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</si>
  <si>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</si>
  <si>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</si>
  <si>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</si>
  <si>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</si>
  <si>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</si>
  <si>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</si>
  <si>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</si>
  <si>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</si>
  <si>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</si>
  <si>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</si>
  <si>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</si>
  <si>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</si>
  <si>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</si>
  <si>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</si>
  <si>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</si>
  <si>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</si>
  <si>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</si>
  <si>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</si>
  <si>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</si>
  <si>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</si>
  <si>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</si>
  <si>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</si>
  <si>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</si>
  <si>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</si>
  <si>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</si>
  <si>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</si>
  <si>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</si>
  <si>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</si>
  <si>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</si>
  <si>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</si>
  <si>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</si>
  <si>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</si>
  <si>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</si>
  <si>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</si>
  <si>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</si>
  <si>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</si>
  <si>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</si>
  <si>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</si>
  <si>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</si>
  <si>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</si>
  <si>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</si>
  <si>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</si>
  <si>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</si>
  <si>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</si>
  <si>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</si>
  <si>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</si>
  <si>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</si>
  <si>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</si>
  <si>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</si>
  <si>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</si>
  <si>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</si>
  <si>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</si>
  <si>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</si>
  <si>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</si>
  <si>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</si>
  <si>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</si>
  <si>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</si>
  <si>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</si>
  <si>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</si>
  <si>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</si>
  <si>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</si>
  <si>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</si>
  <si>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</si>
  <si>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</si>
  <si>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</si>
  <si>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</si>
  <si>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</si>
  <si>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</si>
  <si>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</si>
  <si>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</si>
  <si>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</si>
  <si>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</si>
  <si>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</si>
  <si>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</si>
  <si>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</si>
  <si>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</si>
  <si>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</si>
  <si>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</si>
  <si>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</si>
  <si>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</si>
  <si>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</si>
  <si>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</si>
  <si>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</si>
  <si>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</si>
  <si>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</si>
  <si>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</si>
  <si>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</si>
  <si>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</si>
  <si>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</si>
  <si>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</si>
  <si>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</si>
  <si>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</si>
  <si>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</si>
  <si>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</si>
  <si>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</si>
  <si>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</si>
  <si>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</si>
  <si>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</si>
  <si>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</si>
  <si>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</si>
  <si>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</si>
  <si>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</si>
  <si>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</si>
  <si>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</si>
  <si>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</si>
  <si>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</si>
  <si>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</si>
  <si>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</si>
  <si>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</si>
  <si>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</si>
  <si>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</si>
  <si>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</si>
  <si>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</si>
  <si>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</si>
  <si>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</si>
  <si>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</si>
  <si>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</si>
  <si>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</si>
  <si>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</si>
  <si>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</si>
  <si>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</si>
  <si>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</si>
  <si>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</si>
  <si>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</si>
  <si>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</si>
  <si>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</si>
  <si>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</si>
  <si>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</si>
  <si>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</si>
  <si>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</si>
  <si>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</si>
  <si>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</si>
  <si>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</si>
  <si>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</si>
  <si>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</si>
  <si>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</si>
  <si>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</si>
  <si>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</si>
  <si>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</si>
  <si>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</si>
  <si>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</si>
  <si>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</si>
  <si>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</si>
  <si>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</si>
  <si>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</si>
  <si>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</si>
  <si>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</si>
  <si>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</si>
  <si>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</si>
  <si>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</si>
  <si>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</si>
  <si>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</si>
  <si>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</si>
  <si>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</si>
  <si>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</si>
  <si>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</si>
  <si>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</si>
  <si>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</si>
  <si>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</si>
  <si>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</si>
  <si>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</si>
  <si>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</si>
  <si>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</si>
  <si>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</si>
  <si>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</si>
  <si>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</si>
  <si>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</si>
  <si>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</si>
  <si>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</si>
  <si>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</si>
  <si>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</si>
  <si>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</si>
  <si>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</si>
  <si>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</si>
  <si>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</si>
  <si>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</si>
  <si>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</si>
  <si>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</si>
  <si>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</si>
  <si>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</si>
  <si>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</si>
  <si>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</si>
  <si>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</si>
  <si>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</si>
  <si>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</si>
  <si>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</si>
  <si>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</si>
  <si>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</si>
  <si>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</si>
  <si>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</si>
  <si>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</si>
  <si>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</si>
  <si>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</si>
  <si>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</si>
  <si>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</si>
  <si>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</si>
  <si>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</si>
  <si>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</si>
  <si>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</si>
  <si>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</si>
  <si>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</si>
  <si>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</si>
  <si>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</si>
  <si>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</si>
  <si>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</si>
  <si>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</si>
  <si>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</si>
  <si>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</si>
  <si>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</si>
  <si>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</si>
  <si>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</si>
  <si>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</si>
  <si>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</si>
  <si>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</si>
  <si>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</si>
  <si>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</si>
  <si>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</si>
  <si>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</si>
  <si>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</si>
  <si>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</si>
  <si>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</si>
  <si>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</si>
  <si>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</si>
  <si>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</si>
  <si>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</si>
  <si>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</si>
  <si>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</si>
  <si>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</si>
  <si>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</si>
  <si>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</si>
  <si>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</si>
  <si>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</si>
  <si>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</si>
  <si>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</si>
  <si>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</si>
  <si>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</si>
  <si>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</si>
  <si>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</si>
  <si>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</si>
  <si>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</si>
  <si>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</si>
  <si>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</si>
  <si>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</si>
  <si>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</si>
  <si>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</si>
  <si>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</si>
  <si>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</si>
  <si>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</si>
  <si>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</si>
  <si>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</si>
  <si>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</si>
  <si>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</si>
  <si>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</si>
  <si>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</si>
  <si>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</si>
  <si>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</si>
  <si>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</si>
  <si>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</si>
  <si>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</si>
  <si>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</si>
  <si>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</si>
  <si>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</si>
  <si>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</si>
  <si>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</si>
  <si>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</si>
  <si>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</si>
  <si>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</si>
  <si>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</si>
  <si>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</si>
  <si>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</si>
  <si>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</si>
  <si>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</si>
  <si>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</si>
  <si>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</si>
  <si>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</si>
  <si>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</si>
  <si>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</si>
  <si>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</si>
  <si>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</si>
  <si>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</si>
  <si>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</si>
  <si>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</si>
  <si>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</si>
  <si>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</si>
  <si>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</si>
  <si>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</si>
  <si>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</si>
  <si>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</si>
  <si>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</si>
  <si>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</si>
  <si>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</si>
  <si>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</si>
  <si>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</si>
  <si>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</si>
  <si>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</si>
  <si>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</si>
  <si>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</si>
  <si>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</si>
  <si>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</si>
  <si>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</si>
  <si>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</si>
  <si>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</si>
  <si>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</si>
  <si>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</si>
  <si>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</si>
  <si>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</si>
  <si>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</si>
  <si>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</si>
  <si>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</si>
  <si>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</si>
  <si>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</si>
  <si>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</si>
  <si>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</si>
  <si>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</si>
  <si>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</si>
  <si>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</si>
  <si>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</si>
  <si>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</si>
  <si>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</si>
  <si>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</si>
  <si>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</si>
  <si>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</si>
  <si>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</si>
  <si>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</si>
  <si>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</si>
  <si>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</si>
  <si>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</si>
  <si>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</si>
  <si>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</si>
  <si>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</si>
  <si>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</si>
  <si>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</si>
  <si>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</si>
  <si>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</si>
  <si>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</si>
  <si>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</si>
  <si>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</si>
  <si>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</si>
  <si>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</si>
  <si>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</si>
  <si>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</si>
  <si>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</si>
  <si>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</si>
  <si>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</si>
  <si>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</si>
  <si>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</si>
  <si>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</si>
  <si>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</si>
  <si>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</si>
  <si>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</si>
  <si>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</si>
  <si>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</si>
  <si>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</si>
  <si>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</si>
  <si>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</si>
  <si>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</si>
  <si>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</si>
  <si>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</si>
  <si>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</si>
  <si>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</si>
  <si>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</si>
  <si>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</si>
  <si>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</si>
  <si>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</si>
  <si>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</si>
  <si>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</si>
  <si>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</si>
  <si>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</si>
  <si>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</si>
  <si>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</si>
  <si>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</si>
  <si>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</si>
  <si>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</si>
  <si>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</si>
  <si>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</si>
  <si>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</si>
  <si>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</si>
  <si>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</si>
  <si>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</si>
  <si>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</si>
  <si>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</si>
  <si>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</si>
  <si>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</si>
  <si>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</si>
  <si>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</si>
  <si>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</si>
  <si>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</si>
  <si>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</si>
  <si>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</si>
  <si>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</si>
  <si>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</si>
  <si>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</si>
  <si>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</si>
  <si>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</si>
  <si>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</si>
  <si>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</si>
  <si>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</si>
  <si>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</si>
  <si>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</si>
  <si>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</si>
  <si>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</si>
  <si>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</si>
  <si>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</si>
  <si>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</si>
  <si>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</si>
  <si>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</si>
  <si>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</si>
  <si>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</si>
  <si>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</si>
  <si>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</si>
  <si>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</si>
  <si>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</si>
  <si>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</si>
  <si>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</si>
  <si>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</si>
  <si>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</si>
  <si>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</si>
  <si>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</si>
  <si>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</si>
  <si>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</si>
  <si>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</si>
  <si>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</si>
  <si>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</si>
  <si>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</si>
  <si>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</si>
  <si>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</si>
  <si>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</si>
  <si>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</si>
  <si>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</si>
  <si>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</si>
  <si>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</si>
  <si>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</si>
  <si>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</si>
  <si>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</si>
  <si>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</si>
  <si>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</si>
  <si>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</si>
  <si>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</si>
  <si>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</si>
  <si>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</si>
  <si>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</si>
  <si>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</si>
  <si>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</si>
  <si>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</si>
  <si>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</si>
  <si>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</si>
  <si>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</si>
  <si>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</si>
  <si>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</si>
  <si>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</si>
  <si>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</si>
  <si>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</si>
  <si>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</si>
  <si>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</si>
  <si>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</si>
  <si>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</si>
  <si>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</si>
  <si>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</si>
  <si>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</si>
  <si>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</si>
  <si>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</si>
  <si>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</si>
  <si>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</si>
  <si>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</si>
  <si>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</si>
  <si>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</si>
  <si>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</si>
  <si>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</si>
  <si>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</si>
  <si>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</si>
  <si>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</si>
  <si>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</si>
  <si>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</si>
  <si>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</si>
  <si>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</si>
  <si>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</si>
  <si>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</si>
  <si>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</si>
  <si>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</si>
  <si>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</si>
  <si>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</si>
  <si>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</si>
  <si>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</si>
  <si>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</si>
  <si>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</si>
  <si>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</si>
  <si>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</si>
  <si>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</si>
  <si>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</si>
  <si>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</si>
  <si>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</si>
  <si>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</si>
  <si>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</si>
  <si>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</si>
  <si>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</si>
  <si>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</si>
  <si>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</si>
  <si>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</si>
  <si>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</si>
  <si>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</si>
  <si>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</si>
  <si>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</si>
  <si>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</si>
  <si>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</si>
  <si>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</si>
  <si>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</si>
  <si>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</si>
  <si>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</si>
  <si>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</si>
  <si>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</si>
  <si>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</si>
  <si>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</si>
  <si>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</si>
  <si>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</si>
  <si>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</si>
  <si>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</si>
  <si>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</si>
  <si>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</si>
  <si>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</si>
  <si>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</si>
  <si>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</si>
  <si>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</si>
  <si>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</si>
  <si>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</si>
  <si>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</si>
  <si>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</si>
  <si>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</si>
  <si>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</si>
  <si>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</si>
  <si>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</si>
  <si>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</si>
  <si>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</si>
  <si>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</si>
  <si>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</si>
  <si>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</si>
  <si>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</si>
  <si>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</si>
  <si>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</si>
  <si>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</si>
  <si>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</si>
  <si>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</si>
  <si>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</si>
  <si>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</si>
  <si>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</si>
  <si>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</si>
  <si>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</si>
  <si>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</si>
  <si>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</si>
  <si>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</si>
  <si>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</si>
  <si>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</si>
  <si>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</si>
  <si>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</si>
  <si>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</si>
  <si>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</si>
  <si>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</si>
  <si>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</si>
  <si>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</si>
  <si>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</si>
  <si>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</si>
  <si>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</si>
  <si>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</si>
  <si>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</si>
  <si>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</si>
  <si>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</si>
  <si>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</si>
  <si>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</si>
  <si>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</si>
  <si>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</si>
  <si>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</si>
  <si>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</si>
  <si>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</si>
  <si>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</si>
  <si>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</si>
  <si>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</si>
  <si>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</si>
  <si>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</si>
  <si>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</si>
  <si>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</si>
  <si>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</si>
  <si>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</si>
  <si>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</si>
  <si>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</si>
  <si>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</si>
  <si>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</si>
  <si>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</si>
  <si>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</si>
  <si>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</si>
  <si>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</si>
  <si>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</si>
  <si>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</si>
  <si>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</si>
  <si>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</si>
  <si>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</si>
  <si>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</si>
  <si>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</si>
  <si>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</si>
  <si>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</si>
  <si>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</si>
  <si>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</si>
  <si>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</si>
  <si>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</si>
  <si>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</si>
  <si>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</si>
  <si>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</si>
  <si>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</si>
  <si>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</si>
  <si>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</si>
  <si>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</si>
  <si>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</si>
  <si>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</si>
  <si>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</si>
  <si>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</si>
  <si>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</si>
  <si>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</si>
  <si>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</si>
  <si>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</si>
  <si>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</si>
  <si>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</si>
  <si>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</si>
  <si>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</si>
  <si>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</si>
  <si>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</si>
  <si>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</si>
  <si>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</si>
  <si>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</si>
  <si>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</si>
  <si>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</si>
  <si>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</si>
  <si>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</si>
  <si>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</si>
  <si>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</si>
  <si>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</si>
  <si>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</si>
  <si>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</si>
  <si>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</si>
  <si>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</si>
  <si>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</si>
  <si>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</si>
  <si>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</si>
  <si>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</si>
  <si>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</si>
  <si>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</si>
  <si>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</si>
  <si>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</si>
  <si>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</si>
  <si>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</si>
  <si>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</si>
  <si>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</si>
  <si>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</si>
  <si>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</si>
  <si>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</si>
  <si>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</si>
  <si>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</si>
  <si>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</si>
  <si>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</si>
  <si>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</si>
  <si>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</si>
  <si>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</si>
  <si>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</si>
  <si>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</si>
  <si>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</si>
  <si>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</si>
  <si>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</si>
  <si>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</si>
  <si>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</si>
  <si>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</si>
  <si>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</si>
  <si>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</si>
  <si>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</si>
  <si>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</si>
  <si>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</si>
  <si>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</si>
  <si>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</si>
  <si>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</si>
  <si>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</si>
  <si>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</si>
  <si>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</si>
  <si>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</si>
  <si>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</si>
  <si>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</si>
  <si>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</si>
  <si>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</si>
  <si>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</si>
  <si>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</si>
  <si>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</si>
  <si>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</si>
  <si>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</si>
  <si>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</si>
  <si>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</si>
  <si>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</si>
  <si>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</si>
  <si>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</si>
  <si>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</si>
  <si>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</si>
  <si>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</si>
  <si>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</si>
  <si>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</si>
  <si>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</si>
  <si>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</si>
  <si>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</si>
  <si>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</si>
  <si>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</si>
  <si>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</si>
  <si>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</si>
  <si>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</si>
  <si>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</si>
  <si>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</si>
  <si>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</si>
  <si>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</si>
  <si>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</si>
  <si>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</si>
  <si>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</si>
  <si>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</si>
  <si>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</si>
  <si>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</si>
  <si>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</si>
  <si>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</si>
  <si>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</si>
  <si>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</si>
  <si>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</si>
  <si>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</si>
  <si>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</si>
  <si>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</si>
  <si>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</si>
  <si>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</si>
  <si>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</si>
  <si>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</si>
  <si>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</si>
  <si>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</si>
  <si>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</si>
  <si>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</si>
  <si>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</si>
  <si>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</si>
  <si>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</si>
  <si>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</si>
  <si>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</si>
  <si>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</si>
  <si>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</si>
  <si>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</si>
  <si>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</si>
  <si>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</si>
  <si>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</si>
  <si>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</si>
  <si>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</si>
  <si>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</si>
  <si>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</si>
  <si>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</si>
  <si>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</si>
  <si>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</si>
  <si>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</si>
  <si>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</si>
  <si>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</si>
  <si>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</si>
  <si>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</si>
  <si>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</si>
  <si>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</si>
  <si>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</si>
  <si>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</si>
  <si>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</si>
  <si>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</si>
  <si>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</si>
  <si>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</si>
  <si>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</si>
  <si>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</si>
  <si>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</si>
  <si>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</si>
  <si>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</si>
  <si>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</si>
  <si>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</si>
  <si>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</si>
  <si>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</si>
  <si>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</si>
  <si>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</si>
  <si>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</si>
  <si>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</si>
  <si>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</si>
  <si>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</si>
  <si>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</si>
  <si>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</si>
  <si>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</si>
  <si>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</si>
  <si>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</si>
  <si>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</si>
  <si>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</si>
  <si>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</si>
  <si>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</si>
  <si>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</si>
  <si>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</si>
  <si>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</si>
  <si>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</si>
  <si>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</si>
  <si>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</si>
  <si>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</si>
  <si>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</si>
  <si>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</si>
  <si>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</si>
  <si>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</si>
  <si>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</si>
  <si>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</si>
  <si>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</si>
  <si>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</si>
  <si>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</si>
  <si>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</si>
  <si>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</si>
  <si>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</si>
  <si>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</si>
  <si>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</si>
  <si>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</si>
  <si>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</si>
  <si>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</si>
  <si>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</si>
  <si>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</si>
  <si>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</si>
  <si>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</si>
  <si>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</si>
  <si>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</si>
  <si>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</si>
  <si>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</si>
  <si>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</si>
  <si>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</si>
  <si>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</si>
  <si>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</si>
  <si>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</si>
  <si>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</si>
  <si>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</si>
  <si>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</si>
  <si>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</si>
  <si>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</si>
  <si>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</si>
  <si>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</si>
  <si>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</si>
  <si>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</si>
  <si>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</si>
  <si>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</si>
  <si>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</si>
  <si>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</si>
  <si>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</si>
  <si>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</si>
  <si>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</si>
  <si>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</si>
  <si>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</si>
  <si>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</si>
  <si>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</si>
  <si>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</si>
  <si>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</si>
  <si>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</si>
  <si>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</si>
  <si>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</si>
  <si>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</si>
  <si>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</si>
  <si>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</si>
  <si>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</si>
  <si>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</si>
  <si>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</si>
  <si>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</si>
  <si>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</si>
  <si>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</si>
  <si>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</si>
  <si>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</si>
  <si>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</si>
  <si>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</si>
  <si>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</si>
  <si>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</si>
  <si>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</si>
  <si>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</si>
  <si>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</si>
  <si>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</si>
  <si>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</si>
  <si>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</si>
  <si>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</si>
  <si>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</si>
  <si>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</si>
  <si>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</si>
  <si>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</si>
  <si>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</si>
  <si>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</si>
  <si>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</si>
  <si>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</si>
  <si>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</si>
  <si>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</si>
  <si>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</si>
  <si>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</si>
  <si>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</si>
  <si>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</si>
  <si>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</si>
  <si>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</si>
  <si>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</si>
  <si>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</si>
  <si>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</si>
  <si>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</si>
  <si>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</si>
  <si>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</si>
  <si>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</si>
  <si>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</si>
  <si>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</si>
  <si>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</si>
  <si>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</si>
  <si>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</si>
  <si>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</si>
  <si>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</si>
  <si>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</si>
  <si>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</si>
  <si>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</si>
  <si>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</si>
  <si>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</si>
  <si>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</si>
  <si>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</si>
  <si>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</si>
  <si>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</si>
  <si>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</si>
  <si>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</si>
  <si>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</si>
  <si>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</si>
  <si>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</si>
  <si>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</si>
  <si>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</si>
  <si>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</si>
  <si>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</si>
  <si>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</si>
  <si>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</si>
  <si>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</si>
  <si>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</si>
  <si>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</si>
  <si>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</si>
  <si>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</si>
  <si>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</si>
  <si>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</si>
  <si>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</si>
  <si>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</si>
  <si>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</si>
  <si>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</si>
  <si>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</si>
  <si>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</si>
  <si>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</si>
  <si>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</si>
  <si>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</si>
  <si>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</si>
  <si>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</si>
  <si>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</si>
  <si>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</si>
  <si>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</si>
  <si>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</si>
  <si>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</si>
  <si>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</si>
  <si>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</si>
  <si>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</si>
  <si>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</si>
  <si>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</si>
  <si>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</si>
  <si>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</si>
  <si>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</si>
  <si>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</si>
  <si>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</si>
  <si>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</si>
  <si>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</si>
  <si>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</si>
  <si>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</si>
  <si>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</si>
  <si>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</si>
  <si>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</si>
  <si>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</si>
  <si>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</si>
  <si>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</si>
  <si>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</si>
  <si>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</si>
  <si>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</si>
  <si>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</si>
  <si>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</si>
  <si>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</si>
  <si>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</si>
  <si>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</si>
  <si>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</si>
  <si>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</si>
  <si>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</si>
  <si>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</si>
  <si>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</si>
  <si>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</si>
  <si>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</si>
  <si>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</si>
  <si>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</si>
  <si>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</si>
  <si>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</si>
  <si>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</si>
  <si>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</si>
  <si>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</si>
  <si>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</si>
  <si>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</si>
  <si>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</si>
  <si>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</si>
  <si>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</si>
  <si>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</si>
  <si>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</si>
  <si>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</si>
  <si>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</si>
  <si>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</si>
  <si>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</si>
  <si>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</si>
  <si>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</si>
  <si>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</si>
  <si>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</si>
  <si>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</si>
  <si>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</si>
  <si>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</si>
  <si>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</si>
  <si>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</si>
  <si>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</si>
  <si>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</si>
  <si>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</si>
  <si>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</si>
  <si>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</si>
  <si>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</si>
  <si>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</si>
  <si>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</si>
  <si>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</si>
  <si>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</si>
  <si>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</si>
  <si>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</si>
  <si>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</si>
  <si>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</si>
  <si>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</si>
  <si>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</si>
  <si>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</si>
  <si>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</si>
  <si>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</si>
  <si>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</si>
  <si>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</si>
  <si>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</si>
  <si>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</si>
  <si>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</si>
  <si>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</si>
  <si>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</si>
  <si>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</si>
  <si>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</si>
  <si>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</si>
  <si>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</si>
  <si>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</si>
  <si>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</si>
  <si>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</si>
  <si>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</si>
  <si>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</si>
  <si>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</si>
  <si>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</si>
  <si>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</si>
  <si>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</si>
  <si>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</si>
  <si>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</si>
  <si>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</si>
  <si>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</si>
  <si>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</si>
  <si>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</si>
  <si>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</si>
  <si>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</si>
  <si>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</si>
  <si>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</si>
  <si>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</si>
  <si>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</si>
  <si>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</si>
  <si>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</si>
  <si>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</si>
  <si>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</si>
  <si>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</si>
  <si>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</si>
  <si>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</si>
  <si>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</si>
  <si>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</si>
  <si>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</si>
  <si>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</si>
  <si>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</si>
  <si>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</si>
  <si>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</si>
  <si>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</si>
  <si>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</si>
  <si>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</si>
  <si>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</si>
  <si>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</si>
  <si>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</si>
  <si>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</si>
  <si>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</si>
  <si>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</si>
  <si>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</si>
  <si>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</si>
  <si>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</si>
  <si>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</si>
  <si>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</si>
  <si>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</si>
  <si>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</si>
  <si>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</si>
  <si>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</si>
  <si>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</si>
  <si>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</si>
  <si>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</si>
  <si>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</si>
  <si>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</si>
  <si>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</si>
  <si>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</si>
  <si>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</si>
  <si>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</si>
  <si>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</si>
  <si>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</si>
  <si>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</si>
  <si>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</si>
  <si>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</si>
  <si>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</si>
  <si>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</si>
  <si>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</si>
  <si>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</si>
  <si>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</si>
  <si>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</si>
  <si>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</si>
  <si>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</si>
  <si>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</si>
  <si>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</si>
  <si>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</si>
  <si>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</si>
  <si>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</si>
  <si>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</si>
  <si>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</si>
  <si>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</si>
  <si>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</si>
  <si>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</si>
  <si>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</si>
  <si>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</si>
  <si>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</si>
  <si>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</si>
  <si>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</si>
  <si>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</si>
  <si>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</si>
  <si>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</si>
  <si>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</si>
  <si>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</si>
  <si>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</si>
  <si>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</si>
  <si>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</si>
  <si>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</si>
  <si>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</si>
  <si>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</si>
  <si>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</si>
  <si>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</si>
  <si>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</si>
  <si>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</si>
  <si>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</si>
  <si>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</si>
  <si>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</si>
  <si>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</si>
  <si>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</si>
  <si>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</si>
  <si>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</si>
  <si>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</si>
  <si>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</si>
  <si>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</si>
  <si>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</si>
  <si>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</si>
  <si>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</si>
  <si>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</si>
  <si>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</si>
  <si>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</si>
  <si>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</si>
  <si>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</si>
  <si>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</si>
  <si>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</si>
  <si>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</si>
  <si>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</si>
  <si>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</si>
  <si>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</si>
  <si>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</si>
  <si>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</si>
  <si>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</si>
  <si>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</si>
  <si>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</si>
  <si>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</si>
  <si>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</si>
  <si>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</si>
  <si>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</si>
  <si>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</si>
  <si>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</si>
  <si>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</si>
  <si>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</si>
  <si>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</si>
  <si>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</si>
  <si>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</si>
  <si>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</si>
  <si>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</si>
  <si>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</si>
  <si>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</si>
  <si>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</si>
  <si>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</si>
  <si>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</si>
  <si>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</si>
  <si>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</si>
  <si>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</si>
  <si>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</si>
  <si>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</si>
  <si>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</si>
  <si>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</si>
  <si>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</si>
  <si>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</si>
  <si>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</si>
  <si>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</si>
  <si>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</si>
  <si>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</si>
  <si>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</si>
  <si>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</si>
  <si>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</si>
  <si>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</si>
  <si>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</si>
  <si>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</si>
  <si>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</si>
  <si>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</si>
  <si>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</si>
  <si>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</si>
  <si>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</si>
  <si>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</si>
  <si>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</si>
  <si>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</si>
  <si>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</si>
  <si>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</si>
  <si>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</si>
  <si>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</si>
  <si>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</si>
  <si>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</si>
  <si>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</si>
  <si>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</si>
  <si>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</si>
  <si>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</si>
  <si>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</si>
  <si>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</si>
  <si>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</si>
  <si>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</si>
  <si>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</si>
  <si>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</si>
  <si>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</si>
  <si>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</si>
  <si>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</si>
  <si>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</si>
  <si>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</si>
  <si>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</si>
  <si>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</si>
  <si>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</si>
  <si>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</si>
  <si>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</si>
  <si>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</si>
  <si>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</si>
  <si>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</si>
  <si>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</si>
  <si>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</si>
  <si>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</si>
  <si>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</si>
  <si>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</si>
  <si>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</si>
  <si>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</si>
  <si>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</si>
  <si>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</si>
  <si>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</si>
  <si>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</si>
  <si>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</si>
  <si>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</si>
  <si>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</si>
  <si>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</si>
  <si>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</si>
  <si>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</si>
  <si>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</si>
  <si>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</si>
  <si>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</si>
  <si>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</si>
  <si>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</si>
  <si>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</si>
  <si>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</si>
  <si>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</si>
  <si>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</si>
  <si>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</si>
  <si>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</si>
  <si>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</si>
  <si>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</si>
  <si>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</si>
  <si>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</si>
  <si>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</si>
  <si>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</si>
  <si>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</si>
  <si>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</si>
  <si>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</si>
  <si>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</si>
  <si>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</si>
  <si>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</si>
  <si>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</si>
  <si>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</si>
  <si>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</si>
  <si>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</si>
  <si>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</si>
  <si>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</si>
  <si>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</si>
  <si>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</si>
  <si>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</si>
  <si>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</si>
  <si>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</si>
  <si>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</si>
  <si>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</si>
  <si>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</si>
  <si>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</si>
  <si>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</si>
  <si>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</si>
  <si>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</si>
  <si>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</si>
  <si>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</si>
  <si>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</si>
  <si>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</si>
  <si>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</si>
  <si>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</si>
  <si>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</si>
  <si>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</si>
  <si>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</si>
  <si>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</si>
  <si>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</si>
  <si>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</si>
  <si>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</si>
  <si>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</si>
  <si>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</si>
  <si>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</si>
  <si>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</si>
  <si>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</si>
  <si>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</si>
  <si>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</si>
  <si>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</si>
  <si>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</si>
  <si>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</si>
  <si>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</si>
  <si>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</si>
  <si>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</si>
  <si>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</si>
  <si>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</si>
  <si>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</si>
  <si>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</si>
  <si>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</si>
  <si>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</si>
  <si>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</si>
  <si>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</si>
  <si>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</si>
  <si>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</si>
  <si>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</si>
  <si>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</si>
  <si>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</si>
  <si>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</si>
  <si>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</si>
  <si>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</si>
  <si>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</si>
  <si>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</si>
  <si>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</si>
  <si>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</si>
  <si>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</si>
  <si>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</si>
  <si>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</si>
  <si>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</si>
  <si>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</si>
  <si>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</si>
  <si>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</si>
  <si>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</si>
  <si>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</si>
  <si>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</si>
  <si>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</si>
  <si>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</si>
  <si>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</si>
  <si>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</si>
  <si>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</si>
  <si>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</si>
  <si>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</si>
  <si>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</si>
  <si>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</si>
  <si>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</si>
  <si>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</si>
  <si>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</si>
  <si>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</si>
  <si>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</si>
  <si>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</si>
  <si>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</si>
  <si>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</si>
  <si>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</si>
  <si>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</si>
  <si>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</si>
  <si>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</si>
  <si>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</si>
  <si>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</si>
  <si>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</si>
  <si>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</si>
  <si>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</si>
  <si>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</si>
  <si>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</si>
  <si>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</si>
  <si>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</si>
  <si>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</si>
  <si>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</si>
  <si>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</si>
  <si>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</si>
  <si>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</si>
  <si>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</si>
  <si>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</si>
  <si>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</si>
  <si>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</si>
  <si>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</si>
  <si>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</si>
  <si>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</si>
  <si>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</si>
  <si>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</si>
  <si>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</si>
  <si>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</si>
  <si>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</si>
  <si>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</si>
  <si>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</si>
  <si>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</si>
  <si>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</si>
  <si>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</si>
  <si>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</si>
  <si>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</si>
  <si>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</si>
  <si>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</si>
  <si>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</si>
  <si>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</si>
  <si>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</si>
  <si>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</si>
  <si>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</si>
  <si>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</si>
  <si>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</si>
  <si>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</si>
  <si>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</si>
  <si>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</si>
  <si>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</si>
  <si>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</si>
  <si>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</si>
  <si>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</si>
  <si>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</si>
  <si>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</si>
  <si>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</si>
  <si>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</si>
  <si>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</si>
  <si>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</si>
  <si>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</si>
  <si>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</si>
  <si>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</si>
  <si>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</si>
  <si>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</si>
  <si>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</si>
  <si>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</si>
  <si>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</si>
  <si>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</si>
  <si>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</si>
  <si>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</si>
  <si>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</si>
  <si>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</si>
  <si>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</si>
  <si>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</si>
  <si>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</si>
  <si>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</si>
  <si>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</si>
  <si>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</si>
  <si>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</si>
  <si>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</si>
  <si>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</si>
  <si>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</si>
  <si>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</si>
  <si>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</si>
  <si>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</si>
  <si>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</si>
  <si>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</si>
  <si>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</si>
  <si>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</si>
  <si>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</si>
  <si>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</si>
  <si>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</si>
  <si>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</si>
  <si>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</si>
  <si>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</si>
  <si>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</si>
  <si>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</si>
  <si>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</si>
  <si>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</si>
  <si>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</si>
  <si>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</si>
  <si>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</si>
  <si>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</si>
  <si>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</si>
  <si>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</si>
  <si>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</si>
  <si>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</si>
  <si>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</si>
  <si>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</si>
  <si>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</si>
  <si>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</si>
  <si>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</si>
  <si>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</si>
  <si>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</si>
  <si>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</si>
  <si>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</si>
  <si>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</si>
  <si>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</si>
  <si>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</si>
  <si>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</si>
  <si>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</si>
  <si>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</si>
  <si>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</si>
  <si>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</si>
  <si>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</si>
  <si>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</si>
  <si>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</si>
  <si>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</si>
  <si>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</si>
  <si>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</si>
  <si>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</si>
  <si>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</si>
  <si>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</si>
  <si>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</si>
  <si>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</si>
  <si>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</si>
  <si>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</si>
  <si>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</si>
  <si>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</si>
  <si>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</si>
  <si>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</si>
  <si>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</si>
  <si>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</si>
  <si>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</si>
  <si>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</si>
  <si>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</si>
  <si>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</si>
  <si>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</si>
  <si>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</si>
  <si>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</si>
  <si>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</si>
  <si>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</si>
  <si>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</si>
  <si>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</si>
  <si>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</si>
  <si>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</si>
  <si>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</si>
  <si>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</si>
  <si>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</si>
  <si>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</si>
  <si>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</si>
  <si>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</si>
  <si>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</si>
  <si>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</si>
  <si>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</si>
  <si>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</si>
  <si>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</si>
  <si>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</si>
  <si>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</si>
  <si>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</si>
  <si>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</si>
  <si>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</si>
  <si>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</si>
  <si>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</si>
  <si>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</si>
  <si>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</si>
  <si>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</si>
  <si>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</si>
  <si>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</si>
  <si>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</si>
  <si>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</si>
  <si>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</si>
  <si>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</si>
  <si>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</si>
  <si>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</si>
  <si>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</si>
  <si>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</si>
  <si>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</si>
  <si>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</si>
  <si>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</si>
  <si>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</si>
  <si>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</si>
  <si>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</si>
  <si>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</si>
  <si>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</si>
  <si>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</si>
  <si>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</si>
  <si>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</si>
  <si>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</si>
  <si>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</si>
  <si>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</si>
  <si>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</si>
  <si>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</si>
  <si>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</si>
  <si>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</si>
  <si>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</si>
  <si>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</si>
  <si>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</si>
  <si>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</si>
  <si>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</si>
  <si>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</si>
  <si>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</si>
  <si>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</si>
  <si>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</si>
  <si>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</si>
  <si>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</si>
  <si>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</si>
  <si>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</si>
  <si>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</si>
  <si>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</si>
  <si>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</si>
  <si>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</si>
  <si>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</si>
  <si>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</si>
  <si>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</si>
  <si>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</si>
  <si>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</si>
  <si>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</si>
  <si>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</si>
  <si>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</si>
  <si>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</si>
  <si>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</si>
  <si>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</si>
  <si>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</si>
  <si>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</si>
  <si>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</si>
  <si>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</si>
  <si>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</si>
  <si>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</si>
  <si>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</si>
  <si>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</si>
  <si>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</si>
  <si>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</si>
  <si>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</si>
  <si>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</si>
  <si>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</si>
  <si>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</si>
  <si>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</si>
  <si>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</si>
  <si>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</si>
  <si>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</si>
  <si>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</si>
  <si>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</si>
  <si>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</si>
  <si>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</si>
  <si>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</si>
  <si>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</si>
  <si>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</si>
  <si>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</si>
  <si>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</si>
  <si>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</si>
  <si>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</si>
  <si>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</si>
  <si>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</si>
  <si>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</si>
  <si>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</si>
  <si>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</si>
  <si>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</si>
  <si>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</si>
  <si>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</si>
  <si>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</si>
  <si>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</si>
  <si>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</si>
  <si>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</si>
  <si>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</si>
  <si>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</si>
  <si>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</si>
  <si>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</si>
  <si>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</si>
  <si>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</si>
  <si>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</si>
  <si>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</si>
  <si>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</si>
  <si>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</si>
  <si>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</si>
  <si>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</si>
  <si>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</si>
  <si>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</si>
  <si>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</si>
  <si>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</si>
  <si>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</si>
  <si>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</si>
  <si>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</si>
  <si>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</si>
  <si>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</si>
  <si>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</si>
  <si>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</si>
  <si>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</si>
  <si>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</si>
  <si>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</si>
  <si>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</si>
  <si>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</si>
  <si>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</si>
  <si>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</si>
  <si>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</si>
  <si>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</si>
  <si>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</si>
  <si>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</si>
  <si>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</si>
  <si>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</si>
  <si>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</si>
  <si>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</si>
  <si>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</si>
  <si>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</si>
  <si>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</si>
  <si>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</si>
  <si>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</si>
  <si>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</si>
  <si>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</si>
  <si>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</si>
  <si>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</si>
  <si>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</si>
  <si>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</si>
  <si>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</si>
  <si>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</si>
  <si>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</si>
  <si>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</si>
  <si>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</si>
  <si>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</si>
  <si>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</si>
  <si>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</si>
  <si>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</si>
  <si>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</si>
  <si>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</si>
  <si>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</si>
  <si>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</si>
  <si>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</si>
  <si>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</si>
  <si>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</si>
  <si>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</si>
  <si>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</si>
  <si>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</si>
  <si>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</si>
  <si>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</si>
  <si>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</si>
  <si>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</si>
  <si>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</si>
  <si>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</si>
  <si>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</si>
  <si>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</si>
  <si>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</si>
  <si>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</si>
  <si>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</si>
  <si>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</si>
  <si>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</si>
  <si>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</si>
  <si>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</si>
  <si>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</si>
  <si>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</si>
  <si>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</si>
  <si>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</si>
  <si>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</si>
  <si>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</si>
  <si>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</si>
  <si>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</si>
  <si>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</si>
  <si>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</si>
  <si>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</si>
  <si>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</si>
  <si>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</si>
  <si>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</si>
  <si>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</si>
  <si>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</si>
  <si>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</si>
  <si>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</si>
  <si>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</si>
  <si>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</si>
  <si>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</si>
  <si>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</si>
  <si>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</si>
  <si>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</si>
  <si>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</si>
  <si>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</si>
  <si>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</si>
  <si>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</si>
  <si>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</si>
  <si>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</si>
  <si>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</si>
  <si>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</si>
  <si>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</si>
  <si>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</si>
  <si>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</si>
  <si>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</si>
  <si>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</si>
  <si>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</si>
  <si>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</si>
  <si>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</si>
  <si>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</si>
  <si>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</si>
  <si>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</si>
  <si>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</si>
  <si>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</si>
  <si>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</si>
  <si>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</si>
  <si>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</si>
  <si>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</si>
  <si>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</si>
  <si>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</si>
  <si>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</si>
  <si>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</si>
  <si>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</si>
  <si>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</si>
  <si>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</si>
  <si>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</si>
  <si>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</si>
  <si>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</si>
  <si>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</si>
  <si>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</si>
  <si>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</si>
  <si>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</si>
  <si>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</si>
  <si>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</si>
  <si>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</si>
  <si>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</si>
  <si>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</si>
  <si>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</si>
  <si>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</si>
  <si>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</si>
  <si>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</si>
  <si>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</si>
  <si>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</si>
  <si>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</si>
  <si>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</si>
  <si>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</si>
  <si>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</si>
  <si>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</si>
  <si>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</si>
  <si>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</si>
  <si>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</si>
  <si>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</si>
  <si>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</si>
  <si>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</si>
  <si>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</si>
  <si>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</si>
  <si>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</si>
  <si>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</si>
  <si>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</si>
  <si>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</si>
  <si>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</si>
  <si>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</si>
  <si>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</si>
  <si>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</si>
  <si>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</si>
  <si>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</si>
  <si>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</si>
  <si>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</si>
  <si>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</si>
  <si>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</si>
  <si>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</si>
  <si>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</si>
  <si>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</si>
  <si>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</si>
  <si>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</si>
  <si>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</si>
  <si>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</si>
  <si>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</si>
  <si>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</si>
  <si>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</si>
  <si>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</si>
  <si>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</si>
  <si>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</si>
  <si>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</si>
  <si>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</si>
  <si>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</si>
  <si>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</si>
  <si>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</si>
  <si>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</si>
  <si>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</si>
  <si>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</si>
  <si>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</si>
  <si>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</si>
  <si>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</si>
  <si>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</si>
  <si>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</si>
  <si>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</si>
  <si>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</si>
  <si>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</si>
  <si>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</si>
  <si>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</si>
  <si>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</si>
  <si>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</si>
  <si>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</si>
  <si>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</si>
  <si>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</si>
  <si>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</si>
  <si>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</si>
  <si>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</si>
  <si>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</si>
  <si>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</si>
  <si>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</si>
  <si>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</si>
  <si>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</si>
  <si>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</si>
  <si>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</si>
  <si>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</si>
  <si>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</si>
  <si>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</si>
  <si>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</si>
  <si>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</si>
  <si>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</si>
  <si>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</si>
  <si>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</si>
  <si>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</si>
  <si>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</si>
  <si>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</si>
  <si>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</si>
  <si>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</si>
  <si>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</si>
  <si>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</si>
  <si>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</si>
  <si>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</si>
  <si>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</si>
  <si>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</si>
  <si>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</si>
  <si>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</si>
  <si>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</si>
  <si>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</si>
  <si>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</si>
  <si>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</si>
  <si>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</si>
  <si>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</si>
  <si>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</si>
  <si>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</si>
  <si>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</si>
  <si>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</si>
  <si>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</si>
  <si>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</si>
  <si>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</si>
  <si>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</si>
  <si>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</si>
  <si>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</si>
  <si>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</si>
  <si>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</si>
  <si>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</si>
  <si>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</si>
  <si>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</si>
  <si>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</si>
  <si>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</si>
  <si>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</si>
  <si>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</si>
  <si>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</si>
  <si>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</si>
  <si>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</si>
  <si>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</si>
  <si>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</si>
  <si>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</si>
  <si>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</si>
  <si>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</si>
  <si>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</si>
  <si>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</si>
  <si>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</si>
  <si>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</si>
  <si>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</si>
  <si>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</si>
  <si>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</si>
  <si>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</si>
  <si>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</si>
  <si>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</si>
  <si>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</si>
  <si>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</si>
  <si>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</si>
  <si>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</si>
  <si>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</si>
  <si>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</si>
  <si>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</si>
  <si>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</si>
  <si>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</si>
  <si>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</si>
  <si>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</si>
  <si>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</si>
  <si>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</si>
  <si>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</si>
  <si>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</si>
  <si>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</si>
  <si>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</si>
  <si>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</si>
  <si>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</si>
  <si>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</si>
  <si>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</si>
  <si>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</si>
  <si>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</si>
  <si>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</si>
  <si>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</si>
  <si>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</si>
  <si>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</si>
  <si>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</si>
  <si>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</si>
  <si>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</si>
  <si>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</si>
  <si>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</si>
  <si>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</si>
  <si>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</si>
  <si>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</si>
  <si>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</si>
  <si>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</si>
  <si>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</si>
  <si>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</si>
  <si>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</si>
  <si>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</si>
  <si>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</si>
  <si>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</si>
  <si>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</si>
  <si>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</si>
  <si>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</si>
  <si>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</si>
  <si>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</si>
  <si>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</si>
  <si>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</si>
  <si>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</si>
  <si>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</si>
  <si>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</si>
  <si>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</si>
  <si>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</si>
  <si>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</si>
  <si>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</si>
  <si>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</si>
  <si>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</si>
  <si>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</si>
  <si>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</si>
  <si>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</si>
  <si>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</si>
  <si>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</si>
  <si>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</si>
  <si>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</si>
  <si>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</si>
  <si>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</si>
  <si>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</si>
  <si>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</si>
  <si>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</si>
  <si>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</si>
  <si>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</si>
  <si>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</si>
  <si>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</si>
  <si>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</si>
  <si>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</si>
  <si>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</si>
  <si>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</si>
  <si>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</si>
  <si>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</si>
  <si>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</si>
  <si>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</si>
  <si>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</si>
  <si>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</si>
  <si>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</si>
  <si>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</si>
  <si>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</si>
  <si>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</si>
  <si>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</si>
  <si>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</si>
  <si>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</si>
  <si>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</si>
  <si>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</si>
  <si>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</si>
  <si>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</si>
  <si>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</si>
  <si>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</si>
  <si>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</si>
  <si>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</si>
  <si>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</si>
  <si>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</si>
  <si>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</si>
  <si>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</si>
  <si>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</si>
  <si>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</si>
  <si>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</si>
  <si>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</si>
  <si>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</si>
  <si>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</si>
  <si>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</si>
  <si>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</si>
  <si>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</si>
  <si>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</si>
  <si>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</si>
  <si>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</si>
  <si>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</si>
  <si>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</si>
  <si>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</si>
  <si>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</si>
  <si>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</si>
  <si>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</si>
  <si>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</si>
  <si>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</si>
  <si>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</si>
  <si>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</si>
  <si>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</si>
  <si>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</si>
  <si>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</si>
  <si>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</si>
  <si>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</si>
  <si>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</si>
  <si>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</si>
  <si>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</si>
  <si>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</si>
  <si>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</si>
  <si>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</si>
  <si>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</si>
  <si>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</si>
  <si>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</si>
  <si>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</si>
  <si>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</si>
  <si>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</si>
  <si>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</si>
  <si>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</si>
  <si>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</si>
  <si>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</si>
  <si>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</si>
  <si>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</si>
  <si>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</si>
  <si>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</si>
  <si>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</si>
  <si>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</si>
  <si>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</si>
  <si>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</si>
  <si>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</si>
  <si>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</si>
  <si>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</si>
  <si>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</si>
  <si>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</si>
  <si>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</si>
  <si>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</si>
  <si>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</si>
  <si>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</si>
  <si>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</si>
  <si>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</si>
  <si>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</si>
  <si>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</si>
  <si>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</si>
  <si>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</si>
  <si>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</si>
  <si>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</si>
  <si>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</si>
  <si>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</si>
  <si>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</si>
  <si>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</si>
  <si>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</si>
  <si>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</si>
  <si>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</si>
  <si>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</si>
  <si>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</si>
  <si>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</si>
  <si>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</si>
  <si>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</si>
  <si>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</si>
  <si>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</si>
  <si>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</si>
  <si>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</si>
  <si>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</si>
  <si>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</si>
  <si>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</si>
  <si>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</si>
  <si>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</si>
  <si>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</si>
  <si>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</si>
  <si>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</si>
  <si>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</si>
  <si>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</si>
  <si>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</si>
  <si>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</si>
  <si>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</si>
  <si>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</si>
  <si>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</si>
  <si>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</si>
  <si>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</si>
  <si>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</si>
  <si>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</si>
  <si>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</si>
  <si>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</si>
  <si>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</si>
  <si>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</si>
  <si>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</si>
  <si>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</si>
  <si>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</si>
  <si>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</si>
  <si>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</si>
  <si>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</si>
  <si>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</si>
  <si>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</si>
  <si>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</si>
  <si>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</si>
  <si>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</si>
  <si>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</si>
  <si>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</si>
  <si>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</si>
  <si>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</si>
  <si>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</si>
  <si>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</si>
  <si>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</si>
  <si>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</si>
  <si>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</si>
  <si>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</si>
  <si>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</si>
  <si>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</si>
  <si>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</si>
  <si>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</si>
  <si>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</si>
  <si>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</si>
  <si>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</si>
  <si>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</si>
  <si>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</si>
  <si>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</si>
  <si>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</si>
  <si>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</si>
  <si>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</si>
  <si>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</si>
  <si>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</si>
  <si>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</si>
  <si>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</si>
  <si>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</si>
  <si>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</si>
  <si>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</si>
  <si>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</si>
  <si>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</si>
  <si>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</si>
  <si>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</si>
  <si>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</si>
  <si>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</si>
  <si>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</si>
  <si>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</si>
  <si>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</si>
  <si>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</si>
  <si>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</si>
  <si>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</si>
  <si>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</si>
  <si>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</si>
  <si>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</si>
  <si>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</si>
  <si>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</si>
  <si>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</si>
  <si>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</si>
  <si>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</si>
  <si>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</si>
  <si>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</si>
  <si>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</si>
  <si>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</si>
  <si>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</si>
  <si>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</si>
  <si>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</si>
  <si>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</si>
  <si>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</si>
  <si>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</si>
  <si>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</si>
  <si>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</si>
  <si>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</si>
  <si>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</si>
  <si>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</si>
  <si>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</si>
  <si>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</si>
  <si>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</si>
  <si>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</si>
  <si>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</si>
  <si>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</si>
  <si>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</si>
  <si>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</si>
  <si>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</si>
  <si>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</si>
  <si>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</si>
  <si>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</si>
  <si>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</si>
  <si>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</si>
  <si>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</si>
  <si>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</si>
  <si>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</si>
  <si>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</si>
  <si>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</si>
  <si>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</si>
  <si>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</si>
  <si>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</si>
  <si>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</si>
  <si>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</si>
  <si>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</si>
  <si>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</si>
  <si>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</si>
  <si>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</si>
  <si>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</si>
  <si>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</si>
  <si>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</si>
  <si>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</si>
  <si>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</si>
  <si>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</si>
  <si>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</si>
  <si>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</si>
  <si>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</si>
  <si>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</si>
  <si>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</si>
  <si>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</si>
  <si>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</si>
  <si>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</si>
  <si>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</si>
  <si>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</si>
  <si>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</si>
  <si>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</si>
  <si>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</si>
  <si>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</si>
  <si>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</si>
  <si>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</si>
  <si>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</si>
  <si>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</si>
  <si>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</si>
  <si>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</si>
  <si>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</si>
  <si>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</si>
  <si>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</si>
  <si>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</si>
  <si>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</si>
  <si>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</si>
  <si>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</si>
  <si>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</si>
  <si>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</si>
  <si>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</si>
  <si>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</si>
  <si>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</si>
  <si>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</si>
  <si>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</si>
  <si>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</si>
  <si>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</si>
  <si>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</si>
  <si>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</si>
  <si>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</si>
  <si>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</si>
  <si>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</si>
  <si>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</si>
  <si>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</si>
  <si>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</si>
  <si>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</si>
  <si>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</si>
  <si>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</si>
  <si>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</si>
  <si>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</si>
  <si>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</si>
  <si>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</si>
  <si>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</si>
  <si>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</si>
  <si>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</si>
  <si>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</si>
  <si>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</si>
  <si>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</si>
  <si>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</si>
  <si>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</si>
  <si>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</si>
  <si>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</si>
  <si>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</si>
  <si>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</si>
  <si>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</si>
  <si>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</si>
  <si>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</si>
  <si>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</si>
  <si>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</si>
  <si>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</si>
  <si>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</si>
  <si>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</si>
  <si>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</si>
  <si>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</si>
  <si>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</si>
  <si>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</si>
  <si>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</si>
  <si>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</si>
  <si>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</si>
  <si>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</si>
  <si>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</si>
  <si>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</si>
  <si>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</si>
  <si>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</si>
  <si>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</si>
  <si>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</si>
  <si>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</si>
  <si>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</si>
  <si>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</si>
  <si>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</si>
  <si>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</si>
  <si>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</si>
  <si>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</si>
  <si>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</si>
  <si>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</si>
  <si>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</si>
  <si>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</si>
  <si>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</si>
  <si>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</si>
  <si>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</si>
  <si>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</si>
  <si>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</si>
  <si>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</si>
  <si>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</si>
  <si>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</si>
  <si>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</si>
  <si>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</si>
  <si>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</si>
  <si>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</si>
  <si>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</si>
  <si>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</si>
  <si>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</si>
  <si>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</si>
  <si>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</si>
  <si>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</si>
  <si>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</si>
  <si>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</si>
  <si>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</si>
  <si>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</si>
  <si>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</si>
  <si>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</si>
  <si>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</si>
  <si>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</si>
  <si>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</si>
  <si>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</si>
  <si>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</si>
  <si>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</si>
  <si>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</si>
  <si>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</si>
  <si>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</si>
  <si>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</si>
  <si>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</si>
  <si>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</si>
  <si>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</si>
  <si>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</si>
  <si>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</si>
  <si>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</si>
  <si>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</si>
  <si>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</si>
  <si>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</si>
  <si>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</si>
  <si>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</si>
  <si>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</si>
  <si>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</si>
  <si>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</si>
  <si>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</si>
  <si>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</si>
  <si>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</si>
  <si>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</si>
  <si>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</si>
  <si>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</si>
  <si>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</si>
  <si>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</si>
  <si>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</si>
  <si>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</si>
  <si>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</si>
  <si>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</si>
  <si>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</si>
  <si>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</si>
  <si>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</si>
  <si>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</si>
  <si>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</si>
  <si>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</si>
  <si>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</si>
  <si>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</si>
  <si>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</si>
  <si>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</si>
  <si>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</si>
  <si>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</si>
  <si>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</si>
  <si>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</si>
  <si>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</si>
  <si>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</si>
  <si>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</si>
  <si>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</si>
  <si>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</si>
  <si>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</si>
  <si>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</si>
  <si>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</si>
  <si>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</si>
  <si>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</si>
  <si>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</si>
  <si>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</si>
  <si>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</si>
  <si>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</si>
  <si>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</si>
  <si>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</si>
  <si>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</si>
  <si>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</si>
  <si>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</si>
  <si>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</si>
  <si>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</si>
  <si>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</si>
  <si>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</si>
  <si>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</si>
  <si>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</si>
  <si>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</si>
  <si>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</si>
  <si>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</si>
  <si>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</si>
  <si>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</si>
  <si>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</si>
  <si>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</si>
  <si>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</si>
  <si>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</si>
  <si>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</si>
  <si>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</si>
  <si>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</si>
  <si>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</si>
  <si>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</si>
  <si>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</si>
  <si>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</si>
  <si>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</si>
  <si>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</si>
  <si>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</si>
  <si>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</si>
  <si>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</si>
  <si>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</si>
  <si>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</si>
  <si>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</si>
  <si>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</si>
  <si>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</si>
  <si>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</si>
  <si>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</si>
  <si>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</si>
  <si>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</si>
  <si>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</si>
  <si>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</si>
  <si>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</si>
  <si>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</si>
  <si>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</si>
  <si>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</si>
  <si>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</si>
  <si>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</si>
  <si>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</si>
  <si>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</si>
  <si>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</si>
  <si>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</si>
  <si>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</si>
  <si>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</si>
  <si>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</si>
  <si>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</si>
  <si>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</si>
  <si>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</si>
  <si>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</si>
  <si>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</si>
  <si>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</si>
  <si>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</si>
  <si>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</si>
  <si>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</si>
  <si>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</si>
  <si>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</si>
  <si>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</si>
  <si>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</si>
  <si>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</si>
  <si>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</si>
  <si>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</si>
  <si>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</si>
  <si>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</si>
  <si>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</si>
  <si>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</si>
  <si>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</si>
  <si>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</si>
  <si>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</si>
  <si>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</si>
  <si>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</si>
  <si>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</si>
  <si>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</si>
  <si>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</si>
  <si>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</si>
  <si>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</si>
  <si>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</si>
  <si>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</si>
  <si>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</si>
  <si>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</si>
  <si>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</si>
  <si>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</si>
  <si>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</si>
  <si>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</si>
  <si>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</si>
  <si>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</si>
  <si>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</si>
  <si>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</si>
  <si>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</si>
  <si>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</si>
  <si>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</si>
  <si>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</si>
  <si>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</si>
  <si>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</si>
  <si>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</si>
  <si>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</si>
  <si>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</si>
  <si>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</si>
  <si>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</si>
  <si>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</si>
  <si>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</si>
  <si>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</si>
  <si>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</si>
  <si>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</si>
  <si>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</si>
  <si>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</si>
  <si>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</si>
  <si>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</si>
  <si>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</si>
  <si>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</si>
  <si>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</si>
  <si>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</si>
  <si>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</si>
  <si>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</si>
  <si>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</si>
  <si>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</si>
  <si>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</si>
  <si>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</si>
  <si>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</si>
  <si>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</si>
  <si>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</si>
  <si>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</si>
  <si>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</si>
  <si>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</si>
  <si>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</si>
  <si>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</si>
  <si>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</si>
  <si>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</si>
  <si>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</si>
  <si>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</si>
  <si>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</si>
  <si>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</si>
  <si>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</si>
  <si>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</si>
  <si>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</si>
  <si>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</si>
  <si>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</si>
  <si>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</si>
  <si>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</si>
  <si>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</si>
  <si>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</si>
  <si>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</si>
  <si>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</si>
  <si>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</si>
  <si>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</si>
  <si>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</si>
  <si>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</si>
  <si>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</si>
  <si>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</si>
  <si>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</si>
  <si>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</si>
  <si>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</si>
  <si>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</si>
  <si>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</si>
  <si>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</si>
  <si>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</si>
  <si>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</si>
  <si>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</si>
  <si>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</si>
  <si>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</si>
  <si>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</si>
  <si>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</si>
  <si>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</si>
  <si>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</si>
  <si>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</si>
  <si>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</si>
  <si>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</si>
  <si>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</si>
  <si>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</si>
  <si>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</si>
  <si>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</si>
  <si>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</si>
  <si>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</si>
  <si>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</si>
  <si>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</si>
  <si>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</si>
  <si>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</si>
  <si>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</si>
  <si>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</si>
  <si>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</si>
  <si>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</si>
  <si>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</si>
  <si>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</si>
  <si>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</si>
  <si>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</si>
  <si>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</si>
  <si>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</si>
  <si>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</si>
  <si>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</si>
  <si>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</si>
  <si>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</si>
  <si>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</si>
  <si>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</si>
  <si>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</si>
  <si>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</si>
  <si>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</si>
  <si>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</si>
  <si>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</si>
  <si>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</si>
  <si>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</si>
  <si>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</si>
  <si>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</si>
  <si>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</si>
  <si>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</si>
  <si>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</si>
  <si>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</si>
  <si>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</si>
  <si>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</si>
  <si>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</si>
  <si>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</si>
  <si>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</si>
  <si>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</si>
  <si>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</si>
  <si>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</si>
  <si>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</si>
  <si>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</si>
  <si>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</si>
  <si>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</si>
  <si>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</si>
  <si>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</si>
  <si>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</si>
  <si>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</si>
  <si>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</si>
  <si>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</si>
  <si>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</si>
  <si>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</si>
  <si>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</si>
  <si>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</si>
  <si>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</si>
  <si>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</si>
  <si>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</si>
  <si>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</si>
  <si>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</si>
  <si>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</si>
  <si>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</si>
  <si>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</si>
  <si>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</si>
  <si>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</si>
  <si>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</si>
  <si>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</si>
  <si>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</si>
  <si>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</si>
  <si>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</si>
  <si>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</si>
  <si>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</si>
  <si>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</si>
  <si>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</si>
  <si>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</si>
  <si>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</si>
  <si>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</si>
  <si>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</si>
  <si>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</si>
  <si>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</si>
  <si>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</si>
  <si>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</si>
  <si>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</si>
  <si>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</si>
  <si>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</si>
  <si>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</si>
  <si>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</si>
  <si>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</si>
  <si>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</si>
  <si>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</si>
  <si>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</si>
  <si>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</si>
  <si>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</si>
  <si>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</si>
  <si>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</si>
  <si>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</si>
  <si>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</si>
  <si>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</si>
  <si>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</si>
  <si>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</si>
  <si>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</si>
  <si>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</si>
  <si>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</si>
  <si>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</si>
  <si>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</si>
  <si>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</si>
  <si>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</si>
  <si>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</si>
  <si>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</si>
  <si>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</si>
  <si>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</si>
  <si>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</si>
  <si>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</si>
  <si>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</si>
  <si>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</si>
  <si>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</si>
  <si>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</si>
  <si>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</si>
  <si>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</si>
  <si>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</si>
  <si>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</si>
  <si>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</si>
  <si>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</si>
  <si>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</si>
  <si>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</si>
  <si>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</si>
  <si>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</si>
  <si>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</si>
  <si>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</si>
  <si>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</si>
  <si>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</si>
  <si>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</si>
  <si>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</si>
  <si>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</si>
  <si>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</si>
  <si>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</si>
  <si>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</si>
  <si>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</si>
  <si>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</si>
  <si>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</si>
  <si>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</si>
  <si>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</si>
  <si>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</si>
  <si>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</si>
  <si>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</si>
  <si>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</si>
  <si>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</si>
  <si>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</si>
  <si>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</si>
  <si>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</si>
  <si>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</si>
  <si>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</si>
  <si>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</si>
  <si>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</si>
  <si>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</si>
  <si>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</si>
  <si>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</si>
  <si>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</si>
  <si>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</si>
  <si>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</si>
  <si>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</si>
  <si>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</si>
  <si>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</si>
  <si>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</si>
  <si>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</si>
  <si>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</si>
  <si>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</si>
  <si>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</si>
  <si>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</si>
  <si>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</si>
  <si>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</si>
  <si>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</si>
  <si>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</si>
  <si>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</si>
  <si>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</si>
  <si>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</si>
  <si>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</si>
  <si>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</si>
  <si>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</si>
  <si>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</si>
  <si>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</si>
  <si>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</si>
  <si>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</si>
  <si>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</si>
  <si>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</si>
  <si>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</si>
  <si>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</si>
  <si>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</si>
  <si>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</si>
  <si>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</si>
  <si>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</si>
  <si>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</si>
  <si>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</si>
  <si>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</si>
  <si>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</si>
  <si>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</si>
  <si>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</si>
  <si>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</si>
  <si>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</si>
  <si>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</si>
  <si>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</si>
  <si>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</si>
  <si>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</si>
  <si>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</si>
  <si>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</si>
  <si>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</si>
  <si>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</si>
  <si>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</si>
  <si>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</si>
  <si>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</si>
  <si>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</si>
  <si>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</si>
  <si>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</si>
  <si>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</si>
  <si>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</si>
  <si>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</si>
  <si>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</si>
  <si>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</si>
  <si>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</si>
  <si>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</si>
  <si>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</si>
  <si>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</si>
  <si>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</si>
  <si>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</si>
  <si>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</si>
  <si>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</si>
  <si>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</si>
  <si>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</si>
  <si>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</si>
  <si>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</si>
  <si>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</si>
  <si>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</si>
  <si>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</si>
  <si>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</si>
  <si>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</si>
  <si>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</si>
  <si>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</si>
  <si>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</si>
  <si>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</si>
  <si>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</si>
  <si>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</si>
  <si>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</si>
  <si>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</si>
  <si>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</si>
  <si>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</si>
  <si>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</si>
  <si>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</si>
  <si>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</si>
  <si>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</si>
  <si>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</si>
  <si>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</si>
  <si>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</si>
  <si>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</si>
  <si>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</si>
  <si>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</si>
  <si>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</si>
  <si>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</si>
  <si>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</si>
  <si>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</si>
  <si>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</si>
  <si>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</si>
  <si>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</si>
  <si>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</si>
  <si>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</si>
  <si>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</si>
  <si>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</si>
  <si>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</si>
  <si>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</si>
  <si>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</si>
  <si>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</si>
  <si>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</si>
  <si>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</si>
  <si>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</si>
  <si>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</si>
  <si>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</si>
  <si>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</si>
  <si>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</si>
  <si>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</si>
  <si>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</si>
  <si>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</si>
  <si>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</si>
  <si>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</si>
  <si>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</si>
  <si>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</si>
  <si>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</si>
  <si>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</si>
  <si>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</si>
  <si>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</si>
  <si>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</si>
  <si>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</si>
  <si>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</si>
  <si>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</si>
  <si>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</si>
  <si>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</si>
  <si>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</si>
  <si>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</si>
  <si>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</si>
  <si>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</si>
  <si>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</si>
  <si>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</si>
  <si>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</si>
  <si>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</si>
  <si>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</si>
  <si>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</si>
  <si>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</si>
  <si>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</si>
  <si>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</si>
  <si>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</si>
  <si>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</si>
  <si>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</si>
  <si>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</si>
  <si>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</si>
  <si>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</si>
  <si>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</si>
  <si>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</si>
  <si>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</si>
  <si>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</si>
  <si>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</si>
  <si>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</si>
  <si>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</si>
  <si>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</si>
  <si>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</si>
  <si>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</si>
  <si>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</si>
  <si>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</si>
  <si>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</si>
  <si>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</si>
  <si>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</si>
  <si>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</si>
  <si>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</si>
  <si>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</si>
  <si>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</si>
  <si>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</si>
  <si>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</si>
  <si>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</si>
  <si>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</si>
  <si>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</si>
  <si>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</si>
  <si>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</si>
  <si>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</si>
  <si>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</si>
  <si>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</si>
  <si>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</si>
  <si>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</si>
  <si>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</si>
  <si>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</si>
  <si>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</si>
  <si>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</si>
  <si>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</si>
  <si>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</si>
  <si>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</si>
  <si>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</si>
  <si>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</si>
  <si>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</si>
  <si>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</si>
  <si>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</si>
  <si>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</si>
  <si>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</si>
  <si>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</si>
  <si>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</si>
  <si>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</si>
  <si>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</si>
  <si>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</si>
  <si>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</si>
  <si>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</si>
  <si>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</si>
  <si>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</si>
  <si>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</si>
  <si>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</si>
  <si>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</si>
  <si>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</si>
  <si>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</si>
  <si>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</si>
  <si>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</si>
  <si>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</si>
  <si>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</si>
  <si>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</si>
  <si>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</si>
  <si>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</si>
  <si>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</si>
  <si>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</si>
  <si>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</si>
  <si>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</si>
  <si>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</si>
  <si>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</si>
  <si>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</si>
  <si>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</si>
  <si>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</si>
  <si>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</si>
  <si>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</si>
  <si>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</si>
  <si>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</si>
  <si>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</si>
  <si>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</si>
  <si>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</si>
  <si>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</si>
  <si>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</si>
  <si>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</si>
  <si>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</si>
  <si>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</si>
  <si>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</si>
  <si>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</si>
  <si>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</si>
  <si>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</si>
  <si>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</si>
  <si>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</si>
  <si>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</si>
  <si>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</si>
  <si>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</si>
  <si>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</si>
  <si>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</si>
  <si>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</si>
  <si>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</si>
  <si>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</si>
  <si>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</si>
  <si>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</si>
  <si>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</si>
  <si>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</si>
  <si>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</si>
  <si>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</si>
  <si>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</si>
  <si>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</si>
  <si>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</si>
  <si>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</si>
  <si>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</si>
  <si>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</si>
  <si>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</si>
  <si>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</si>
  <si>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</si>
  <si>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</si>
  <si>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</si>
  <si>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</si>
  <si>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</si>
  <si>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</si>
  <si>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</si>
  <si>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</si>
  <si>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</si>
  <si>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</si>
  <si>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</si>
  <si>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</si>
  <si>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</si>
  <si>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</si>
  <si>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</si>
  <si>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</si>
  <si>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</si>
  <si>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</si>
  <si>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</si>
  <si>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</si>
  <si>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</si>
  <si>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</si>
  <si>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</si>
  <si>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</si>
  <si>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</si>
  <si>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</si>
  <si>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</si>
  <si>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</si>
  <si>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</si>
  <si>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</si>
  <si>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</si>
  <si>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</si>
  <si>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</si>
  <si>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</si>
  <si>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</si>
  <si>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</si>
  <si>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</si>
  <si>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</si>
  <si>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</si>
  <si>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</si>
  <si>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</si>
  <si>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</si>
  <si>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</si>
  <si>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</si>
  <si>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</si>
  <si>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</si>
  <si>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</si>
  <si>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</si>
  <si>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</si>
  <si>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</si>
  <si>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</si>
  <si>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</si>
  <si>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</si>
  <si>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</si>
  <si>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</si>
  <si>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</si>
  <si>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</si>
  <si>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</si>
  <si>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</si>
  <si>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</si>
  <si>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</si>
  <si>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</si>
  <si>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</si>
  <si>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</si>
  <si>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</si>
  <si>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</si>
  <si>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</si>
  <si>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</si>
  <si>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</si>
  <si>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</si>
  <si>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</si>
  <si>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</si>
  <si>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</si>
  <si>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</si>
  <si>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</si>
  <si>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</si>
  <si>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</si>
  <si>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</si>
  <si>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</si>
  <si>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</si>
  <si>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</si>
  <si>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</si>
  <si>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</si>
  <si>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</si>
  <si>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</si>
  <si>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</si>
  <si>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</si>
  <si>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</si>
  <si>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</si>
  <si>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</si>
  <si>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</si>
  <si>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</si>
  <si>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</si>
  <si>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</si>
  <si>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</si>
  <si>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</si>
  <si>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</si>
  <si>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</si>
  <si>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</si>
  <si>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</si>
  <si>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</si>
  <si>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</si>
  <si>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</si>
  <si>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</si>
  <si>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</si>
  <si>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</si>
  <si>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</si>
  <si>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</si>
  <si>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</si>
  <si>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</si>
  <si>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</si>
  <si>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</si>
  <si>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</si>
  <si>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</si>
  <si>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</si>
  <si>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</si>
  <si>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</si>
  <si>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</si>
  <si>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</si>
  <si>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</si>
  <si>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</si>
  <si>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</si>
  <si>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</si>
  <si>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</si>
  <si>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</si>
  <si>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</si>
  <si>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</si>
  <si>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</si>
  <si>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</si>
  <si>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</si>
  <si>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</si>
  <si>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</si>
  <si>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</si>
  <si>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</si>
  <si>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</si>
  <si>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</si>
  <si>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</si>
  <si>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</si>
  <si>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</si>
  <si>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</si>
  <si>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</si>
  <si>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</si>
  <si>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</si>
  <si>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</si>
  <si>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</si>
  <si>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</si>
  <si>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</si>
  <si>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</si>
  <si>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</si>
  <si>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</si>
  <si>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</si>
  <si>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</si>
  <si>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</si>
  <si>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</si>
  <si>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</si>
  <si>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</si>
  <si>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</si>
  <si>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</si>
  <si>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</si>
  <si>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</si>
  <si>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</si>
  <si>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</si>
  <si>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</si>
  <si>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</si>
  <si>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</si>
  <si>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</si>
  <si>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</si>
  <si>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</si>
  <si>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</si>
  <si>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</si>
  <si>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</si>
  <si>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</si>
  <si>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</si>
  <si>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</si>
  <si>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</si>
  <si>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</si>
  <si>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</si>
  <si>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</si>
  <si>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</si>
  <si>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</si>
  <si>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</si>
  <si>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</si>
  <si>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</si>
  <si>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</si>
  <si>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</si>
  <si>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</si>
  <si>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</si>
  <si>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</si>
  <si>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</si>
  <si>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</si>
  <si>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</si>
  <si>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</si>
  <si>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</si>
  <si>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</si>
  <si>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</si>
  <si>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</si>
  <si>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</si>
  <si>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</si>
  <si>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</si>
  <si>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</si>
  <si>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</si>
  <si>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</si>
  <si>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</si>
  <si>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</si>
  <si>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</si>
  <si>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</si>
  <si>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</si>
  <si>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</si>
  <si>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</si>
  <si>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</si>
  <si>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</si>
  <si>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</si>
  <si>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</si>
  <si>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</si>
  <si>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</si>
  <si>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</si>
  <si>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</si>
  <si>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</si>
  <si>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</si>
  <si>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</si>
  <si>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</si>
  <si>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</si>
  <si>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</si>
  <si>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</si>
  <si>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</si>
  <si>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</si>
  <si>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</si>
  <si>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</si>
  <si>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</si>
  <si>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</si>
  <si>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</si>
  <si>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</si>
  <si>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</si>
  <si>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</si>
  <si>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</si>
  <si>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</si>
  <si>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</si>
  <si>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</si>
  <si>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</si>
  <si>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</si>
  <si>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</si>
  <si>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</si>
  <si>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</si>
  <si>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</si>
  <si>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</si>
  <si>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</si>
  <si>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</si>
  <si>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</si>
  <si>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</si>
  <si>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</si>
  <si>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</si>
  <si>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</si>
  <si>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</si>
  <si>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</si>
  <si>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</si>
  <si>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</si>
  <si>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</si>
  <si>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</si>
  <si>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</si>
  <si>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</si>
  <si>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</si>
  <si>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</si>
  <si>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</si>
  <si>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</si>
  <si>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</si>
  <si>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</si>
  <si>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</si>
  <si>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</si>
  <si>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</si>
  <si>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</si>
  <si>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</si>
  <si>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</si>
  <si>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</si>
  <si>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</si>
  <si>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</si>
  <si>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</si>
  <si>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</si>
  <si>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</si>
  <si>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</si>
  <si>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</si>
  <si>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</si>
  <si>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</si>
  <si>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</si>
  <si>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</si>
  <si>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</si>
  <si>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</si>
  <si>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</si>
  <si>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</si>
  <si>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</si>
  <si>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</si>
  <si>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</si>
  <si>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</si>
  <si>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</si>
  <si>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</si>
  <si>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</si>
  <si>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</si>
  <si>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</si>
  <si>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</si>
  <si>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</si>
  <si>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</si>
  <si>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</si>
  <si>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</si>
  <si>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</si>
  <si>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</si>
  <si>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</si>
  <si>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</si>
  <si>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</si>
  <si>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</si>
  <si>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</si>
  <si>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</si>
  <si>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</si>
  <si>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</si>
  <si>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</si>
  <si>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</si>
  <si>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</si>
  <si>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</si>
  <si>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</si>
  <si>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</si>
  <si>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</si>
  <si>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</si>
  <si>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</si>
  <si>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</si>
  <si>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</si>
  <si>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</si>
  <si>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</si>
  <si>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</si>
  <si>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</si>
  <si>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</si>
  <si>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</si>
  <si>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</si>
  <si>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</si>
  <si>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</si>
  <si>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</si>
  <si>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</si>
  <si>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</si>
  <si>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</si>
  <si>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</si>
  <si>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</si>
  <si>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</si>
  <si>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</si>
  <si>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</si>
  <si>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</si>
  <si>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</si>
  <si>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</si>
  <si>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</si>
  <si>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</si>
  <si>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</si>
  <si>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</si>
  <si>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</si>
  <si>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</si>
  <si>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</si>
  <si>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</si>
  <si>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</si>
  <si>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</si>
  <si>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</si>
  <si>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</si>
  <si>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</si>
  <si>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</si>
  <si>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</si>
  <si>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</si>
  <si>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</si>
  <si>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</si>
  <si>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</si>
  <si>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</si>
  <si>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</si>
  <si>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</si>
  <si>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</si>
  <si>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</si>
  <si>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</si>
  <si>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</si>
  <si>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</si>
  <si>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</si>
  <si>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</si>
  <si>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</si>
  <si>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</si>
  <si>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</si>
  <si>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</si>
  <si>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</si>
  <si>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</si>
  <si>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</si>
  <si>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</si>
  <si>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</si>
  <si>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</si>
  <si>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</si>
  <si>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</si>
  <si>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</si>
  <si>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</si>
  <si>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</si>
  <si>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</si>
  <si>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</si>
  <si>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</si>
  <si>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</si>
  <si>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</si>
  <si>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</si>
  <si>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</si>
  <si>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</si>
  <si>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</si>
  <si>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</si>
  <si>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</si>
  <si>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</si>
  <si>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</si>
  <si>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</si>
  <si>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</si>
  <si>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</si>
  <si>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</si>
  <si>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</si>
  <si>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</si>
  <si>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</si>
  <si>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</si>
  <si>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</si>
  <si>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</si>
  <si>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</si>
  <si>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</si>
  <si>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</si>
  <si>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</si>
  <si>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</si>
  <si>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</si>
  <si>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</si>
  <si>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</si>
  <si>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</si>
  <si>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</si>
  <si>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</si>
  <si>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</si>
  <si>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</si>
  <si>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</si>
  <si>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</si>
  <si>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</si>
  <si>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</si>
  <si>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</si>
  <si>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</si>
  <si>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</si>
  <si>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</si>
  <si>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</si>
  <si>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</si>
  <si>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</si>
  <si>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</si>
  <si>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</si>
  <si>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</si>
  <si>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</si>
  <si>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</si>
  <si>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</si>
  <si>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</si>
  <si>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</si>
  <si>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</si>
  <si>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</si>
  <si>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</si>
  <si>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</si>
  <si>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</si>
  <si>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</si>
  <si>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</si>
  <si>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</si>
  <si>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</si>
  <si>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</si>
  <si>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</si>
  <si>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</si>
  <si>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</si>
  <si>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</si>
  <si>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</si>
  <si>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</si>
  <si>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</si>
  <si>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</si>
  <si>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</si>
  <si>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</si>
  <si>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</si>
  <si>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</si>
  <si>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</si>
  <si>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</si>
  <si>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</si>
  <si>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</si>
  <si>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</si>
  <si>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</si>
  <si>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</si>
  <si>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</si>
  <si>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</si>
  <si>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</si>
  <si>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</si>
  <si>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</si>
  <si>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</si>
  <si>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</si>
  <si>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</si>
  <si>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</si>
  <si>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</si>
  <si>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</si>
  <si>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</si>
  <si>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</si>
  <si>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</si>
  <si>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</si>
  <si>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</si>
  <si>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</si>
  <si>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</si>
  <si>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</si>
  <si>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</si>
  <si>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</si>
  <si>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</si>
  <si>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</si>
  <si>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</si>
  <si>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</si>
  <si>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</si>
  <si>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</si>
  <si>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</si>
  <si>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</si>
  <si>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</si>
  <si>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</si>
  <si>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</si>
  <si>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</si>
  <si>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</si>
  <si>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</si>
  <si>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</si>
  <si>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</si>
  <si>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</si>
  <si>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</si>
  <si>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</si>
  <si>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</si>
  <si>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</si>
  <si>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</si>
  <si>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</si>
  <si>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</si>
  <si>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</si>
  <si>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</si>
  <si>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</si>
  <si>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</si>
  <si>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</si>
  <si>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</si>
  <si>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</si>
  <si>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</si>
  <si>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</si>
  <si>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</si>
  <si>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</si>
  <si>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</si>
  <si>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</si>
  <si>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</si>
  <si>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</si>
  <si>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</si>
  <si>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</si>
  <si>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</si>
  <si>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</si>
  <si>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</si>
  <si>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</si>
  <si>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</si>
  <si>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</si>
  <si>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</si>
  <si>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</si>
  <si>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</si>
  <si>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</si>
  <si>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</si>
  <si>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</si>
  <si>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</si>
  <si>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</si>
  <si>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</si>
  <si>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</si>
  <si>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</si>
  <si>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</si>
  <si>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</si>
  <si>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</si>
  <si>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</si>
  <si>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</si>
  <si>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</si>
  <si>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</si>
  <si>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</si>
  <si>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</si>
  <si>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</si>
  <si>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</si>
  <si>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</si>
  <si>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</si>
  <si>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</si>
  <si>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</si>
  <si>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</si>
  <si>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</si>
  <si>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</si>
  <si>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</si>
  <si>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</si>
  <si>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</si>
  <si>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</si>
  <si>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</si>
  <si>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</si>
  <si>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</si>
  <si>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</si>
  <si>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</si>
  <si>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</si>
  <si>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</si>
  <si>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</si>
  <si>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</si>
  <si>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</si>
  <si>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</si>
  <si>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</si>
  <si>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</si>
  <si>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</si>
  <si>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</si>
  <si>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</si>
  <si>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</si>
  <si>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</si>
  <si>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</si>
  <si>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</si>
  <si>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</si>
  <si>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</si>
  <si>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</si>
  <si>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</si>
  <si>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</si>
  <si>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</si>
  <si>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</si>
  <si>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</si>
  <si>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</si>
  <si>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</si>
  <si>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</si>
  <si>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</si>
  <si>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</si>
  <si>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</si>
  <si>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</si>
  <si>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</si>
  <si>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</si>
  <si>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</si>
  <si>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</si>
  <si>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</si>
  <si>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</si>
  <si>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</si>
  <si>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</si>
  <si>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</si>
  <si>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</si>
  <si>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</si>
  <si>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</si>
  <si>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</si>
  <si>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</si>
  <si>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</si>
  <si>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</si>
  <si>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</si>
  <si>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</si>
  <si>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</si>
  <si>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</si>
  <si>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</si>
  <si>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</si>
  <si>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</si>
  <si>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</si>
  <si>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</si>
  <si>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</si>
  <si>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</si>
  <si>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</si>
  <si>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</si>
  <si>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</si>
  <si>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</si>
  <si>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</si>
  <si>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</si>
  <si>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</si>
  <si>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</si>
  <si>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</si>
  <si>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</si>
  <si>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</si>
  <si>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</si>
  <si>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</si>
  <si>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</si>
  <si>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</si>
  <si>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</si>
  <si>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</si>
  <si>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</si>
  <si>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</si>
  <si>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</si>
  <si>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</si>
  <si>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</si>
  <si>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</si>
  <si>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</si>
  <si>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</si>
  <si>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</si>
  <si>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</si>
  <si>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</si>
  <si>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</si>
  <si>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</si>
  <si>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</si>
  <si>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</si>
  <si>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</si>
  <si>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</si>
  <si>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</si>
  <si>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</si>
  <si>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</si>
  <si>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</si>
  <si>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</si>
  <si>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</si>
  <si>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</si>
  <si>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</si>
  <si>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</si>
  <si>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</si>
  <si>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</si>
  <si>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</si>
  <si>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</si>
  <si>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</si>
  <si>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</si>
  <si>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</si>
  <si>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</si>
  <si>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</si>
  <si>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</si>
  <si>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</si>
  <si>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</si>
  <si>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</si>
  <si>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</si>
  <si>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</si>
  <si>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</si>
  <si>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</si>
  <si>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</si>
  <si>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</si>
  <si>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</si>
  <si>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</si>
  <si>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</si>
  <si>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</si>
  <si>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</si>
  <si>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</si>
  <si>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</si>
  <si>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</si>
  <si>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</si>
  <si>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</si>
  <si>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</si>
  <si>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</si>
  <si>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</si>
  <si>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</si>
  <si>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</si>
  <si>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</si>
  <si>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</si>
  <si>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</si>
  <si>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</si>
  <si>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</si>
  <si>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</si>
  <si>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</si>
  <si>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</si>
  <si>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</si>
  <si>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</si>
  <si>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</si>
  <si>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</si>
  <si>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</si>
  <si>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</si>
  <si>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</si>
  <si>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</si>
  <si>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</si>
  <si>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</si>
  <si>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</si>
  <si>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</si>
  <si>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</si>
  <si>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</si>
  <si>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</si>
  <si>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</si>
  <si>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</si>
  <si>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</si>
  <si>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</si>
  <si>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</si>
  <si>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</si>
  <si>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</si>
  <si>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</si>
  <si>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</si>
  <si>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</si>
  <si>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</si>
  <si>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</si>
  <si>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</si>
  <si>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</si>
  <si>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</si>
  <si>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</si>
  <si>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</si>
  <si>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</si>
  <si>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</si>
  <si>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</si>
  <si>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</si>
  <si>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</si>
  <si>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</si>
  <si>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</si>
  <si>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</si>
  <si>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</si>
  <si>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</si>
  <si>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</si>
  <si>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</si>
  <si>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</si>
  <si>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</si>
  <si>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</si>
  <si>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</si>
  <si>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</si>
  <si>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</si>
  <si>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</si>
  <si>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</si>
  <si>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</si>
  <si>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</si>
  <si>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</si>
  <si>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</si>
  <si>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</si>
  <si>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</si>
  <si>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</si>
  <si>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</si>
  <si>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</si>
  <si>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</si>
  <si>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</si>
  <si>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</si>
  <si>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</si>
  <si>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</si>
  <si>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</si>
  <si>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</si>
  <si>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</si>
  <si>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</si>
  <si>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</si>
  <si>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</si>
  <si>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</si>
  <si>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</si>
  <si>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</si>
  <si>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</si>
  <si>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</si>
  <si>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</si>
  <si>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</si>
  <si>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</si>
  <si>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</si>
  <si>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</si>
  <si>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</si>
  <si>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</si>
  <si>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</si>
  <si>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</si>
  <si>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</si>
  <si>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</si>
  <si>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</si>
  <si>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</si>
  <si>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</si>
  <si>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</si>
  <si>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</si>
  <si>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</si>
  <si>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</si>
  <si>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</si>
  <si>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</si>
  <si>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</si>
  <si>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</si>
  <si>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</si>
  <si>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</si>
  <si>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</si>
  <si>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</si>
  <si>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</si>
  <si>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</si>
  <si>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</si>
  <si>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</si>
  <si>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</si>
  <si>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</si>
  <si>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</si>
  <si>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</si>
  <si>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</si>
  <si>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</si>
  <si>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</si>
  <si>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</si>
  <si>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</si>
  <si>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</si>
  <si>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</si>
  <si>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</si>
  <si>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</si>
  <si>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</si>
  <si>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</si>
  <si>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</si>
  <si>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</si>
  <si>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</si>
  <si>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</si>
  <si>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</si>
  <si>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</si>
  <si>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</si>
  <si>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</si>
  <si>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</si>
  <si>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</si>
  <si>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</si>
  <si>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</si>
  <si>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</si>
  <si>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</si>
  <si>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</si>
  <si>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</si>
  <si>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</si>
  <si>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</si>
  <si>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</si>
  <si>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</si>
  <si>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</si>
  <si>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</si>
  <si>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</si>
  <si>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</si>
  <si>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</si>
  <si>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</si>
  <si>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</si>
  <si>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</si>
  <si>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</si>
  <si>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</si>
  <si>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</si>
  <si>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</si>
  <si>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</si>
  <si>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</si>
  <si>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</si>
  <si>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</si>
  <si>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</si>
  <si>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</si>
  <si>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</si>
  <si>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</si>
  <si>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</si>
  <si>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</si>
  <si>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</si>
  <si>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</si>
  <si>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</si>
  <si>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</si>
  <si>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</si>
  <si>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</si>
  <si>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</si>
  <si>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</si>
  <si>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</si>
  <si>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</si>
  <si>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</si>
  <si>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</si>
  <si>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</si>
  <si>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</si>
  <si>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</si>
  <si>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</si>
  <si>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</si>
  <si>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</si>
  <si>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</si>
  <si>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</si>
  <si>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</si>
  <si>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</si>
  <si>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</si>
  <si>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</si>
  <si>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</si>
  <si>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</si>
  <si>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</si>
  <si>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</si>
  <si>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</si>
  <si>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</si>
  <si>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</si>
  <si>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</si>
  <si>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</si>
  <si>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</si>
  <si>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</si>
  <si>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</si>
  <si>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</si>
  <si>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</si>
  <si>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</si>
  <si>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</si>
  <si>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</si>
  <si>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</si>
  <si>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</si>
  <si>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</si>
  <si>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</si>
  <si>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</si>
  <si>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</si>
  <si>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</si>
  <si>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</si>
  <si>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</si>
  <si>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</si>
  <si>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</si>
  <si>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</si>
  <si>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</si>
  <si>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</si>
  <si>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</si>
  <si>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</si>
  <si>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</si>
  <si>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</si>
  <si>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</si>
  <si>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</si>
  <si>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</si>
  <si>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</si>
  <si>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</si>
  <si>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</si>
  <si>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</si>
  <si>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</si>
  <si>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</si>
  <si>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</si>
  <si>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</si>
  <si>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</si>
  <si>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</si>
  <si>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</si>
  <si>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</si>
  <si>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</si>
  <si>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</si>
  <si>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</si>
  <si>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</si>
  <si>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</si>
  <si>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</si>
  <si>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</si>
  <si>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</si>
  <si>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</si>
  <si>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</si>
  <si>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</si>
  <si>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</si>
  <si>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</si>
  <si>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</si>
  <si>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</si>
  <si>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</si>
  <si>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</si>
  <si>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</si>
  <si>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</si>
  <si>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</si>
  <si>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</si>
  <si>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</si>
  <si>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</si>
  <si>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</si>
  <si>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</si>
  <si>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</si>
  <si>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</si>
  <si>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</si>
  <si>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</si>
  <si>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</si>
  <si>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</si>
  <si>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</si>
  <si>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</si>
  <si>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</si>
  <si>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</si>
  <si>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</si>
  <si>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</si>
  <si>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</si>
  <si>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</si>
  <si>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</si>
  <si>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</si>
  <si>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</si>
  <si>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</si>
  <si>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</si>
  <si>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</si>
  <si>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</si>
  <si>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</si>
  <si>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</si>
  <si>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</si>
  <si>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</si>
  <si>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</si>
  <si>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</si>
  <si>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</si>
  <si>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</si>
  <si>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</si>
  <si>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</si>
  <si>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</si>
  <si>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</si>
  <si>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</si>
  <si>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</si>
  <si>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</si>
  <si>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</si>
  <si>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</si>
  <si>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</si>
  <si>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</si>
  <si>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</si>
  <si>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</si>
  <si>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</si>
  <si>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</si>
  <si>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</si>
  <si>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</si>
  <si>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</si>
  <si>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</si>
  <si>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</si>
  <si>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</si>
  <si>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</si>
  <si>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</si>
  <si>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</si>
  <si>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</si>
  <si>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</si>
  <si>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</si>
  <si>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</si>
  <si>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</si>
  <si>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</si>
  <si>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</si>
  <si>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</si>
  <si>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</si>
  <si>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</si>
  <si>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</si>
  <si>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</si>
  <si>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</si>
  <si>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</si>
  <si>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</si>
  <si>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</si>
  <si>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</si>
  <si>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</si>
  <si>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</si>
  <si>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</si>
  <si>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</si>
  <si>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</si>
  <si>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</si>
  <si>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</si>
  <si>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</si>
  <si>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</si>
  <si>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</si>
  <si>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</si>
  <si>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</si>
  <si>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</si>
  <si>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</si>
  <si>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</si>
  <si>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</si>
  <si>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</si>
  <si>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</si>
  <si>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</si>
  <si>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</si>
  <si>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</si>
  <si>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</si>
  <si>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</si>
  <si>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</si>
  <si>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</si>
  <si>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</si>
  <si>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</si>
  <si>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</si>
  <si>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</si>
  <si>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</si>
  <si>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</si>
  <si>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</si>
  <si>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</si>
  <si>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</si>
  <si>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</si>
  <si>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</si>
  <si>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</si>
  <si>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</si>
  <si>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</si>
  <si>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</si>
  <si>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</si>
  <si>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</si>
  <si>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</si>
  <si>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</si>
  <si>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</si>
  <si>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</si>
  <si>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</si>
  <si>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</si>
  <si>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</si>
  <si>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</si>
  <si>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</si>
  <si>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</si>
  <si>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</si>
  <si>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</si>
  <si>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</si>
  <si>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</si>
  <si>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</si>
  <si>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</si>
  <si>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</si>
  <si>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</si>
  <si>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</si>
  <si>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</si>
  <si>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</si>
  <si>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</si>
  <si>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</si>
  <si>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</si>
  <si>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</si>
  <si>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</si>
  <si>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</si>
  <si>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</si>
  <si>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</si>
  <si>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</si>
  <si>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</si>
  <si>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</si>
  <si>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</si>
  <si>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</si>
  <si>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</si>
  <si>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</si>
  <si>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</si>
  <si>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</si>
  <si>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</si>
  <si>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</si>
  <si>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</si>
  <si>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</si>
  <si>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</si>
  <si>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</si>
  <si>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</si>
  <si>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</si>
  <si>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</si>
  <si>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</si>
  <si>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</si>
  <si>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</si>
  <si>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</si>
  <si>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</si>
  <si>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</si>
  <si>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</si>
  <si>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</si>
  <si>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</si>
  <si>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</si>
  <si>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</si>
  <si>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</si>
  <si>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</si>
  <si>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</si>
  <si>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</si>
  <si>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</si>
  <si>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</si>
  <si>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</si>
  <si>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</si>
  <si>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</si>
  <si>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</si>
  <si>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</si>
  <si>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</si>
  <si>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</si>
  <si>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</si>
  <si>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</si>
  <si>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</si>
  <si>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</si>
  <si>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</si>
  <si>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</si>
  <si>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</si>
  <si>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</si>
  <si>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</si>
  <si>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</si>
  <si>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</si>
  <si>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</si>
  <si>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</si>
  <si>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</si>
  <si>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</si>
  <si>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</si>
  <si>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</si>
  <si>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</si>
  <si>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</si>
  <si>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</si>
  <si>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</si>
  <si>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</si>
  <si>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</si>
  <si>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</si>
  <si>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</si>
  <si>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</si>
  <si>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</si>
  <si>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</si>
  <si>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</si>
  <si>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</si>
  <si>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</si>
  <si>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</si>
  <si>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</si>
  <si>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</si>
  <si>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</si>
  <si>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</si>
  <si>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</si>
  <si>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</si>
  <si>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</si>
  <si>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</si>
  <si>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</si>
  <si>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</si>
  <si>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</si>
  <si>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</si>
  <si>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</si>
  <si>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</si>
  <si>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</si>
  <si>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</si>
  <si>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</si>
  <si>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</si>
  <si>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</si>
  <si>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</si>
  <si>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</si>
  <si>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</si>
  <si>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</si>
  <si>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</si>
  <si>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</si>
  <si>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</si>
  <si>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</si>
  <si>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</si>
  <si>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</si>
  <si>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</si>
  <si>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</si>
  <si>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</si>
  <si>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</si>
  <si>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</si>
  <si>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</si>
  <si>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</si>
  <si>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</si>
  <si>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</si>
  <si>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</si>
  <si>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</si>
  <si>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</si>
  <si>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</si>
  <si>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</si>
  <si>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</si>
  <si>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</si>
  <si>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</si>
  <si>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</si>
  <si>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</si>
  <si>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</si>
  <si>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</si>
  <si>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</si>
  <si>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</si>
  <si>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</si>
  <si>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</si>
  <si>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</si>
  <si>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</si>
  <si>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</si>
  <si>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</si>
  <si>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</si>
  <si>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</si>
  <si>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</si>
  <si>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</si>
  <si>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</si>
  <si>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</si>
  <si>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</si>
  <si>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</si>
  <si>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</si>
  <si>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</si>
  <si>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</si>
  <si>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</si>
  <si>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</si>
  <si>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</si>
  <si>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</si>
  <si>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</si>
  <si>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</si>
  <si>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</si>
  <si>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</si>
  <si>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</si>
  <si>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</si>
  <si>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</si>
  <si>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</si>
  <si>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</si>
  <si>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</si>
  <si>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</si>
  <si>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</si>
  <si>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</si>
  <si>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</si>
  <si>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</si>
  <si>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</si>
  <si>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</si>
  <si>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</si>
  <si>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</si>
  <si>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</si>
  <si>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</si>
  <si>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</si>
  <si>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</si>
  <si>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</si>
  <si>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</si>
  <si>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</si>
  <si>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</si>
  <si>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</si>
  <si>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</si>
  <si>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</si>
  <si>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</si>
  <si>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</si>
  <si>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</si>
  <si>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</si>
  <si>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</si>
  <si>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</si>
  <si>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</si>
  <si>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</si>
  <si>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</si>
  <si>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</si>
  <si>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</si>
  <si>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</si>
  <si>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</si>
  <si>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</si>
  <si>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</si>
  <si>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</si>
  <si>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</si>
  <si>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</si>
  <si>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</si>
  <si>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</si>
  <si>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</si>
  <si>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</si>
  <si>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</si>
  <si>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</si>
  <si>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</si>
  <si>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</si>
  <si>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</si>
  <si>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</si>
  <si>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</si>
  <si>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</si>
  <si>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</si>
  <si>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</si>
  <si>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</si>
  <si>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</si>
  <si>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</si>
  <si>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</si>
  <si>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</si>
  <si>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</si>
  <si>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</si>
  <si>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</si>
  <si>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</si>
  <si>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</si>
  <si>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</si>
  <si>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</si>
  <si>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</si>
  <si>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</si>
  <si>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</si>
  <si>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</si>
  <si>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</si>
  <si>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</si>
  <si>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</si>
  <si>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</si>
  <si>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</si>
  <si>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</si>
  <si>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</si>
  <si>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</si>
  <si>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</si>
  <si>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</si>
  <si>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</si>
  <si>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</si>
  <si>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</si>
  <si>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</si>
  <si>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</si>
  <si>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</si>
  <si>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</si>
  <si>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</si>
  <si>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</si>
  <si>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</si>
  <si>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</si>
  <si>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</si>
  <si>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</si>
  <si>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</si>
  <si>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</si>
  <si>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</si>
  <si>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</si>
  <si>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</si>
  <si>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</si>
  <si>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</si>
  <si>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</si>
  <si>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</si>
  <si>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</si>
  <si>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</si>
  <si>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</si>
  <si>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</si>
  <si>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</si>
  <si>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</si>
  <si>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</si>
  <si>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</si>
  <si>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</si>
  <si>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</si>
  <si>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</si>
  <si>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</si>
  <si>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</si>
  <si>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</si>
  <si>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</si>
  <si>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</si>
  <si>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</si>
  <si>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</si>
  <si>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</si>
  <si>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</si>
  <si>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</si>
  <si>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</si>
  <si>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</si>
  <si>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</si>
  <si>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</si>
  <si>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</si>
  <si>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</si>
  <si>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</si>
  <si>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</si>
  <si>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</si>
  <si>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</si>
  <si>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</si>
  <si>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</si>
  <si>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</si>
  <si>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</si>
  <si>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</si>
  <si>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</si>
  <si>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</si>
  <si>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</si>
  <si>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</si>
  <si>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</si>
  <si>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</si>
  <si>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</si>
  <si>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</si>
  <si>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</si>
  <si>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</si>
  <si>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</si>
  <si>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</si>
  <si>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</si>
  <si>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</si>
  <si>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</si>
  <si>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</si>
  <si>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</si>
  <si>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</si>
  <si>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</si>
  <si>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</si>
  <si>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</si>
  <si>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</si>
  <si>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</si>
  <si>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</si>
  <si>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</si>
  <si>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</si>
  <si>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</si>
  <si>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</si>
  <si>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</si>
  <si>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</si>
  <si>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</si>
  <si>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</si>
  <si>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</si>
  <si>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</si>
  <si>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</si>
  <si>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</si>
  <si>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</si>
  <si>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</si>
  <si>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</si>
  <si>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</si>
  <si>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</si>
  <si>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</si>
  <si>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</si>
  <si>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</si>
  <si>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</si>
  <si>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</si>
  <si>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</si>
  <si>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</si>
  <si>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</si>
  <si>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</si>
  <si>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</si>
  <si>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</si>
  <si>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</si>
  <si>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</si>
  <si>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PCM-20251205-00000680</t>
  </si>
  <si>
    <t>ETA 45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</si>
  <si>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</si>
  <si>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</si>
  <si>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</si>
  <si>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</si>
  <si>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</si>
  <si>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</si>
  <si>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</si>
  <si>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</si>
  <si>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</si>
  <si>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</si>
  <si>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TT-20251205-00544- NO PCM</t>
  </si>
  <si>
    <t>PCM-20251205-00000667</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</si>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</sst>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7" totalsRowShown="0" headerRowDxfId="79" dataDxfId="78" headerRowBorderDxfId="76" tableBorderDxfId="77" totalsRowBorderDxfId="75">
  <autoFilter ref="A1:L2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29" dataDxfId="28" headerRowBorderDxfId="26" tableBorderDxfId="27">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333.69419560184906</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45996.642621527775</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45996.642621527775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45996.642621527775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45996.642621527775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45996.642621527775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45996.642621527775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45996.642621527775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45996.642621527775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45996.642621527775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45996.642621527775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45996.642621527775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45996.642621527775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45996.642621527775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45996.642621527775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45996.642621527775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45996.642621527775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45996.642621527775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45996.642621527775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45996.642621527775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45996.642621527775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45996.642621527775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45996.642621527775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45996.642621527775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45996.642621527775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45996.642621527775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45996.642621527775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45996.642621527775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45996.642621527775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45996.642621527775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45996.642621527775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45996.642621527775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45996.642621527775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45996.642621527775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45996.642621527775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45996.642621527775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45996.642621527775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45996.642621527775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45996.642621527775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45996.642621527775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45996.642621527775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45996.642621527775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45996.642621527775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45996.642621527775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45996.642621527775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45996.642621527775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45996.642621527775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45996.642621527775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45996.642621527775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45996.642621527775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45996.642621527775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45996.642621527775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45996.642621527775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45996.642621527775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45996.642621527775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45996.642621527775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45996.642621527775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45996.642621527775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45996.642621527775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45996.642621527775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45996.642621527775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45996.642621527775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45996.642621527775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45996.642621527775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45996.642621527775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45996.642621527775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45996.642621527775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45996.642621527775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45996.642621527775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45996.642621527775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45996.642621527775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45996.642621527775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45996.642621527775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45996.642621527775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45996.642621527775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45996.642621527775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45996.642621527775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45996.642621527775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45996.642621527775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45996.642621527775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45996.642621527775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45996.642621527775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45996.642621527775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45996.642621527775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45996.642621527775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45996.642621527775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45996.642621527775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45996.642621527775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45996.642621527775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45996.642621527775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45996.642621527775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45996.642621527775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45996.642621527775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45996.642621527775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45996.642621527775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45996.642621527775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45996.642621527775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45996.642621527775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45996.642621527775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45996.642621527775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45996.642621527775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45996.642621527775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45996.642621527775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45996.642621527775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45996.642621527775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45996.642621527775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45996.642621527775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45996.642621527775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45996.642621527775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45996.642621527775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45996.642621527775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45996.642621527775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45996.642621527775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45996.642621527775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45996.642621527775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45996.642621527775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45996.642621527775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45996.642621527775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45996.642621527775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45996.642621527775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45996.642621527775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45996.642621527775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45996.642621527775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45996.642621527775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45996.642621527775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45996.642621527775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45996.642621527775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45996.642621527775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45996.642621527775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45996.642621527775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45996.642621527775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45996.642621527775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45996.642621527775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45996.642621527775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45996.642621527775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45996.642621527775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45996.642621527775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45996.642621527775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45996.642621527775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45996.642621527775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45996.642621527775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45996.642621527775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45996.642621527775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45996.642621527775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45996.642621527775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45996.642621527775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45996.642621527775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45996.642621527775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45996.642621527775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45996.642621527775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45996.642621527775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45996.642621527775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45996.642621527775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45996.642621527775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45996.642621527775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45996.642621527775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45996.642621527775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45996.642621527775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45996.642621527775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45996.642621527775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45996.642621527775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45996.642621527775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45996.642621527775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45996.642621527775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45996.642621527775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45996.642621527775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45996.642621527775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45996.642621527775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45996.642621527775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45996.642621527775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45996.642621527775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45996.642621527775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45996.642621527775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45996.642621527775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45996.642621527775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45996.642621527775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45996.642621527775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45996.642621527775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45996.642621527775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45996.642621527775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45996.642621527775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45996.642621527775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45996.642621527775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45996.642621527775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45996.642621527775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45996.642621527775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45996.642621527775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45996.642621527775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45996.642621527775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45996.642621527775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45996.642621527775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45996.642621527775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45996.642621527775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45996.642621527775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45996.642621527775</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45996.642621527775</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7"/>
  <sheetViews>
    <sheetView tabSelected="1"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171.64278356481373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12.255202546293731</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9" t="s">
        <v>15113</v>
      </c>
      <c r="E5" s="81" t="s">
        <v>39106</v>
      </c>
      <c r="F5" s="98">
        <v>45996.620474537034</v>
      </c>
      <c r="G5" s="99">
        <f ca="1">IFERROR(NOW()-F5,"-")</f>
        <v>2.2146990741021E-2</v>
      </c>
      <c r="H5" s="98">
        <v>45996.607002314813</v>
      </c>
      <c r="I5" s="18" t="str">
        <f>IFERROR(VLOOKUP(D5,DB!A:F,6,0),"")</f>
        <v>SCECO</v>
      </c>
      <c r="J5" s="18" t="str">
        <f>IFERROR(VLOOKUP(D5,DB!A:G,7,0),"")</f>
        <v>Dead</v>
      </c>
      <c r="K5" s="19" t="s">
        <v>39117</v>
      </c>
      <c r="L5" s="18" t="str">
        <f>IFERROR(VLOOKUP(D5,DB!A:I,9,0),"")</f>
        <v>Latis</v>
      </c>
    </row>
    <row r="6" spans="1:12" ht="31.5" customHeight="1">
      <c r="A6" s="96"/>
      <c r="B6" s="18" t="str">
        <f>IFERROR(VLOOKUP(D6,DB!A:K,11,0),"")</f>
        <v/>
      </c>
      <c r="C6" s="18"/>
      <c r="D6" s="18"/>
      <c r="E6" s="97"/>
      <c r="F6" s="98"/>
      <c r="G6" s="99">
        <f ca="1">IFERROR(NOW()-F6,"-")</f>
        <v>45996.642621527775</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45996.642621527775</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45996.642621527775</v>
      </c>
      <c r="H8" s="98"/>
      <c r="I8" s="18" t="str">
        <f>IFERROR(VLOOKUP(D8,DB!A:F,6,0),"")</f>
        <v/>
      </c>
      <c r="J8" s="18" t="str">
        <f>IFERROR(VLOOKUP(D8,DB!A:G,7,0),"")</f>
        <v/>
      </c>
      <c r="K8" s="19"/>
      <c r="L8" s="18" t="str">
        <f>IFERROR(VLOOKUP(D8,DB!A:I,9,0),"")</f>
        <v/>
      </c>
    </row>
    <row r="9" spans="1:12" ht="31.5" customHeight="1">
      <c r="A9" s="96"/>
      <c r="B9" s="151" t="str">
        <f>IFERROR(VLOOKUP(D9,DB!A:K,11,0),"")</f>
        <v/>
      </c>
      <c r="C9" s="18"/>
      <c r="D9" s="18"/>
      <c r="E9" s="18"/>
      <c r="F9" s="98"/>
      <c r="G9" s="99">
        <f ca="1">IFERROR(NOW()-F9,"-")</f>
        <v>45996.642621527775</v>
      </c>
      <c r="H9" s="98"/>
      <c r="I9" s="151" t="str">
        <f>IFERROR(VLOOKUP(D9,DB!A:F,6,0),"")</f>
        <v/>
      </c>
      <c r="J9" s="151" t="str">
        <f>IFERROR(VLOOKUP(D9,DB!A:G,7,0),"")</f>
        <v/>
      </c>
      <c r="K9" s="19"/>
      <c r="L9" s="151" t="str">
        <f>IFERROR(VLOOKUP(D9,DB!A:I,9,0),"")</f>
        <v/>
      </c>
    </row>
    <row r="10" spans="1:12" ht="31.5" customHeight="1">
      <c r="A10" s="96"/>
      <c r="B10" s="151" t="str">
        <f>IFERROR(VLOOKUP(D10,DB!A:K,11,0),"")</f>
        <v/>
      </c>
      <c r="C10" s="18"/>
      <c r="D10" s="18"/>
      <c r="E10" s="18"/>
      <c r="F10" s="98"/>
      <c r="G10" s="99">
        <f ca="1">IFERROR(NOW()-F10,"-")</f>
        <v>45996.642621527775</v>
      </c>
      <c r="H10" s="98"/>
      <c r="I10" s="151" t="str">
        <f>IFERROR(VLOOKUP(D10,DB!A:F,6,0),"")</f>
        <v/>
      </c>
      <c r="J10" s="151" t="str">
        <f>IFERROR(VLOOKUP(D10,DB!A:G,7,0),"")</f>
        <v/>
      </c>
      <c r="K10" s="19"/>
      <c r="L10" s="151" t="str">
        <f>IFERROR(VLOOKUP(D10,DB!A:I,9,0),"")</f>
        <v/>
      </c>
    </row>
    <row r="11" spans="1:12" ht="31.5" customHeight="1">
      <c r="A11" s="96"/>
      <c r="B11" s="151" t="str">
        <f>IFERROR(VLOOKUP(D11,DB!A:K,11,0),"")</f>
        <v/>
      </c>
      <c r="C11" s="18"/>
      <c r="D11" s="18"/>
      <c r="E11" s="18"/>
      <c r="F11" s="98"/>
      <c r="G11" s="99">
        <f ca="1">IFERROR(NOW()-F11,"-")</f>
        <v>45996.642621527775</v>
      </c>
      <c r="H11" s="98"/>
      <c r="I11" s="151" t="str">
        <f>IFERROR(VLOOKUP(D11,DB!A:F,6,0),"")</f>
        <v/>
      </c>
      <c r="J11" s="151" t="str">
        <f>IFERROR(VLOOKUP(D11,DB!A:G,7,0),"")</f>
        <v/>
      </c>
      <c r="K11" s="19"/>
      <c r="L11" s="151" t="str">
        <f>IFERROR(VLOOKUP(D11,DB!A:I,9,0),"")</f>
        <v/>
      </c>
    </row>
    <row r="12" spans="1:12" ht="31.5" customHeight="1">
      <c r="A12" s="96"/>
      <c r="B12" s="151" t="str">
        <f>IFERROR(VLOOKUP(D12,DB!A:K,11,0),"")</f>
        <v/>
      </c>
      <c r="C12" s="18"/>
      <c r="D12" s="18"/>
      <c r="E12" s="18"/>
      <c r="F12" s="98"/>
      <c r="G12" s="99">
        <f ca="1">IFERROR(NOW()-F12,"-")</f>
        <v>45996.642621527775</v>
      </c>
      <c r="H12" s="98"/>
      <c r="I12" s="151" t="str">
        <f>IFERROR(VLOOKUP(D12,DB!A:F,6,0),"")</f>
        <v/>
      </c>
      <c r="J12" s="151" t="str">
        <f>IFERROR(VLOOKUP(D12,DB!A:G,7,0),"")</f>
        <v/>
      </c>
      <c r="K12" s="19"/>
      <c r="L12" s="151" t="str">
        <f>IFERROR(VLOOKUP(D12,DB!A:I,9,0),"")</f>
        <v/>
      </c>
    </row>
    <row r="13" spans="1:12" ht="31.5" customHeight="1">
      <c r="A13" s="96"/>
      <c r="B13" s="151" t="str">
        <f>IFERROR(VLOOKUP(D13,DB!A:K,11,0),"")</f>
        <v/>
      </c>
      <c r="C13" s="18"/>
      <c r="D13" s="18"/>
      <c r="E13" s="18"/>
      <c r="F13" s="98"/>
      <c r="G13" s="99">
        <f ca="1">IFERROR(NOW()-F13,"-")</f>
        <v>45996.642621527775</v>
      </c>
      <c r="H13" s="98"/>
      <c r="I13" s="151" t="str">
        <f>IFERROR(VLOOKUP(D13,DB!A:F,6,0),"")</f>
        <v/>
      </c>
      <c r="J13" s="151" t="str">
        <f>IFERROR(VLOOKUP(D13,DB!A:G,7,0),"")</f>
        <v/>
      </c>
      <c r="K13" s="19"/>
      <c r="L13" s="151" t="str">
        <f>IFERROR(VLOOKUP(D13,DB!A:I,9,0),"")</f>
        <v/>
      </c>
    </row>
    <row r="14" spans="1:12" ht="31.5" customHeight="1">
      <c r="A14" s="96"/>
      <c r="B14" s="151" t="str">
        <f>IFERROR(VLOOKUP(D14,DB!A:K,11,0),"")</f>
        <v/>
      </c>
      <c r="C14" s="18"/>
      <c r="D14" s="18"/>
      <c r="E14" s="18"/>
      <c r="F14" s="98"/>
      <c r="G14" s="99">
        <f ca="1">IFERROR(NOW()-F14,"-")</f>
        <v>45996.642621527775</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45996.642621527775</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45996.642621527775</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45996.642621527775</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45996.642621527775</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45996.642621527775</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45996.642621527775</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45996.642621527775</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45996.642621527775</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45996.642621527775</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45996.642621527775</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45996.642621527775</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45996.642621527775</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45996.642621527775</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45996.642621527775</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45996.642621527775</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45996.642621527775</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45996.642621527775</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45996.642621527775</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45996.642621527775</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45996.642621527775</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45996.642621527775</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45996.642621527775</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45996.642621527775</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45996.642621527775</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45996.642621527775</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45996.642621527775</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45996.642621527775</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45996.642621527775</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45996.642621527775</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45996.642621527775</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45996.642621527775</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45996.642621527775</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45996.642621527775</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45996.642621527775</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45996.642621527775</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45996.642621527775</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45996.642621527775</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45996.642621527775</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45996.642621527775</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45996.642621527775</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45996.642621527775</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45996.642621527775</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45996.642621527775</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45996.642621527775</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45996.642621527775</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45996.642621527775</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45996.642621527775</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45996.642621527775</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45996.642621527775</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45996.642621527775</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45996.642621527775</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45996.642621527775</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45996.642621527775</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45996.642621527775</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45996.642621527775</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45996.642621527775</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45996.642621527775</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45996.642621527775</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45996.642621527775</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45996.642621527775</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45996.642621527775</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45996.642621527775</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45996.642621527775</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45996.642621527775</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45996.642621527775</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45996.642621527775</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45996.642621527775</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45996.642621527775</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45996.642621527775</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45996.642621527775</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45996.642621527775</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45996.642621527775</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45996.642621527775</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45996.642621527775</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45996.642621527775</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45996.642621527775</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45996.642621527775</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45996.642621527775</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45996.642621527775</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45996.642621527775</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45996.642621527775</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45996.642621527775</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45996.642621527775</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45996.642621527775</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45996.642621527775</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45996.642621527775</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45996.642621527775</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45996.642621527775</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45996.642621527775</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45996.642621527775</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45996.642621527775</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45996.642621527775</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45996.642621527775</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45996.642621527775</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45996.642621527775</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45996.642621527775</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45996.642621527775</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45996.642621527775</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45996.642621527775</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45996.642621527775</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45996.642621527775</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45996.642621527775</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45996.642621527775</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45996.642621527775</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45996.642621527775</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45996.642621527775</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45996.642621527775</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45996.642621527775</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45996.642621527775</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45996.642621527775</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45996.642621527775</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45996.642621527775</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45996.642621527775</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45996.642621527775</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45996.642621527775</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45996.642621527775</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45996.642621527775</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45996.642621527775</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45996.642621527775</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45996.642621527775</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45996.642621527775</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45996.642621527775</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45996.642621527775</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45996.642621527775</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45996.642621527775</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45996.642621527775</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45996.642621527775</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45996.642621527775</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45996.642621527775</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45996.642621527775</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45996.642621527775</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45996.642621527775</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45996.642621527775</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45996.642621527775</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45996.642621527775</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45996.642621527775</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45996.642621527775</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45996.642621527775</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45996.642621527775</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45996.642621527775</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45996.642621527775</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45996.642621527775</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45996.642621527775</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45996.642621527775</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45996.642621527775</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45996.642621527775</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45996.642621527775</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45996.642621527775</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45996.642621527775</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45996.642621527775</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45996.642621527775</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45996.642621527775</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45996.642621527775</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45996.642621527775</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45996.642621527775</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45996.642621527775</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45996.642621527775</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45996.642621527775</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45996.642621527775</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45996.642621527775</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45996.642621527775</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45996.642621527775</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45996.642621527775</v>
      </c>
      <c r="H177" s="98"/>
      <c r="I177" s="151" t="str">
        <f>IFERROR(VLOOKUP(D177,DB!A:F,6,0),"")</f>
        <v/>
      </c>
      <c r="J177" s="151" t="str">
        <f>IFERROR(VLOOKUP(D177,DB!A:G,7,0),"")</f>
        <v/>
      </c>
      <c r="K177" s="19"/>
      <c r="L177" s="151" t="str">
        <f>IFERROR(VLOOKUP(D177,DB!A:I,9,0),"")</f>
        <v/>
      </c>
    </row>
    <row r="178" spans="1:12" ht="31.5" customHeight="1">
      <c r="A178" s="152"/>
      <c r="B178" s="153" t="str">
        <f>IFERROR(VLOOKUP(D178,DB!A:K,11,0),"")</f>
        <v/>
      </c>
      <c r="C178" s="154"/>
      <c r="D178" s="154"/>
      <c r="E178" s="154"/>
      <c r="F178" s="155"/>
      <c r="G178" s="156">
        <f ca="1">IFERROR(NOW()-F178,"-")</f>
        <v>45996.642621527775</v>
      </c>
      <c r="H178" s="155"/>
      <c r="I178" s="153" t="str">
        <f>IFERROR(VLOOKUP(D178,DB!A:F,6,0),"")</f>
        <v/>
      </c>
      <c r="J178" s="153" t="str">
        <f>IFERROR(VLOOKUP(D178,DB!A:G,7,0),"")</f>
        <v/>
      </c>
      <c r="K178" s="157"/>
      <c r="L178" s="153" t="str">
        <f>IFERROR(VLOOKUP(D178,DB!A:I,9,0),"")</f>
        <v/>
      </c>
    </row>
    <row r="179" spans="1:12" ht="31.5" customHeight="1">
      <c r="A179" s="96"/>
      <c r="B179" s="151" t="str">
        <f>IFERROR(VLOOKUP(D179,DB!A:K,11,0),"")</f>
        <v/>
      </c>
      <c r="C179" s="18"/>
      <c r="D179" s="18"/>
      <c r="E179" s="18"/>
      <c r="F179" s="98"/>
      <c r="G179" s="99">
        <f ca="1">IFERROR(NOW()-F179,"-")</f>
        <v>45996.642621527775</v>
      </c>
      <c r="H179" s="98"/>
      <c r="I179" s="151" t="str">
        <f>IFERROR(VLOOKUP(D179,DB!A:F,6,0),"")</f>
        <v/>
      </c>
      <c r="J179" s="151" t="str">
        <f>IFERROR(VLOOKUP(D179,DB!A:G,7,0),"")</f>
        <v/>
      </c>
      <c r="K179" s="19"/>
      <c r="L179" s="151" t="str">
        <f>IFERROR(VLOOKUP(D179,DB!A:I,9,0),"")</f>
        <v/>
      </c>
    </row>
    <row r="180" spans="1:12" ht="31.5" customHeight="1">
      <c r="A180" s="96"/>
      <c r="B180" s="151" t="str">
        <f>IFERROR(VLOOKUP(D180,DB!A:K,11,0),"")</f>
        <v/>
      </c>
      <c r="C180" s="18"/>
      <c r="D180" s="18"/>
      <c r="E180" s="18"/>
      <c r="F180" s="98"/>
      <c r="G180" s="99">
        <f ca="1">IFERROR(NOW()-F180,"-")</f>
        <v>45996.642621527775</v>
      </c>
      <c r="H180" s="98"/>
      <c r="I180" s="151" t="str">
        <f>IFERROR(VLOOKUP(D180,DB!A:F,6,0),"")</f>
        <v/>
      </c>
      <c r="J180" s="151" t="str">
        <f>IFERROR(VLOOKUP(D180,DB!A:G,7,0),"")</f>
        <v/>
      </c>
      <c r="K180" s="19"/>
      <c r="L180" s="151" t="str">
        <f>IFERROR(VLOOKUP(D180,DB!A:I,9,0),"")</f>
        <v/>
      </c>
    </row>
    <row r="181" spans="1:12" ht="31.5" customHeight="1">
      <c r="A181" s="96"/>
      <c r="B181" s="151" t="str">
        <f>IFERROR(VLOOKUP(D181,DB!A:K,11,0),"")</f>
        <v/>
      </c>
      <c r="C181" s="18"/>
      <c r="D181" s="18"/>
      <c r="E181" s="18"/>
      <c r="F181" s="98"/>
      <c r="G181" s="99">
        <f ca="1">IFERROR(NOW()-F181,"-")</f>
        <v>45996.642621527775</v>
      </c>
      <c r="H181" s="98"/>
      <c r="I181" s="151" t="str">
        <f>IFERROR(VLOOKUP(D181,DB!A:F,6,0),"")</f>
        <v/>
      </c>
      <c r="J181" s="151" t="str">
        <f>IFERROR(VLOOKUP(D181,DB!A:G,7,0),"")</f>
        <v/>
      </c>
      <c r="K181" s="19"/>
      <c r="L181" s="151" t="str">
        <f>IFERROR(VLOOKUP(D181,DB!A:I,9,0),"")</f>
        <v/>
      </c>
    </row>
    <row r="182" spans="1:12" ht="31.5" customHeight="1">
      <c r="A182" s="96"/>
      <c r="B182" s="151" t="str">
        <f>IFERROR(VLOOKUP(D182,DB!A:K,11,0),"")</f>
        <v/>
      </c>
      <c r="C182" s="18"/>
      <c r="D182" s="18"/>
      <c r="E182" s="18"/>
      <c r="F182" s="98"/>
      <c r="G182" s="99">
        <f ca="1">IFERROR(NOW()-F182,"-")</f>
        <v>45996.642621527775</v>
      </c>
      <c r="H182" s="98"/>
      <c r="I182" s="151" t="str">
        <f>IFERROR(VLOOKUP(D182,DB!A:F,6,0),"")</f>
        <v/>
      </c>
      <c r="J182" s="151" t="str">
        <f>IFERROR(VLOOKUP(D182,DB!A:G,7,0),"")</f>
        <v/>
      </c>
      <c r="K182" s="19"/>
      <c r="L182" s="151" t="str">
        <f>IFERROR(VLOOKUP(D182,DB!A:I,9,0),"")</f>
        <v/>
      </c>
    </row>
    <row r="183" spans="1:12" ht="31.5" customHeight="1">
      <c r="A183" s="96"/>
      <c r="B183" s="151" t="str">
        <f>IFERROR(VLOOKUP(D183,DB!A:K,11,0),"")</f>
        <v/>
      </c>
      <c r="C183" s="18"/>
      <c r="D183" s="18"/>
      <c r="E183" s="18"/>
      <c r="F183" s="98"/>
      <c r="G183" s="99">
        <f ca="1">IFERROR(NOW()-F183,"-")</f>
        <v>45996.642621527775</v>
      </c>
      <c r="H183" s="98"/>
      <c r="I183" s="151" t="str">
        <f>IFERROR(VLOOKUP(D183,DB!A:F,6,0),"")</f>
        <v/>
      </c>
      <c r="J183" s="151" t="str">
        <f>IFERROR(VLOOKUP(D183,DB!A:G,7,0),"")</f>
        <v/>
      </c>
      <c r="K183" s="19"/>
      <c r="L183" s="151" t="str">
        <f>IFERROR(VLOOKUP(D183,DB!A:I,9,0),"")</f>
        <v/>
      </c>
    </row>
    <row r="184" spans="1:12" ht="31.5" customHeight="1">
      <c r="A184" s="96"/>
      <c r="B184" s="151" t="str">
        <f>IFERROR(VLOOKUP(D184,DB!A:K,11,0),"")</f>
        <v/>
      </c>
      <c r="C184" s="18"/>
      <c r="D184" s="18"/>
      <c r="E184" s="18"/>
      <c r="F184" s="98"/>
      <c r="G184" s="99">
        <f ca="1">IFERROR(NOW()-F184,"-")</f>
        <v>45996.642621527775</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45996.642621527775</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45996.642621527775</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45996.642621527775</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45996.642621527775</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45996.642621527775</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45996.642621527775</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45996.642621527775</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45996.642621527775</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45996.642621527775</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45996.642621527775</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45996.642621527775</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45996.642621527775</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45996.642621527775</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45996.642621527775</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45996.642621527775</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45996.642621527775</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45996.642621527775</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45996.642621527775</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45996.642621527775</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45996.642621527775</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45996.642621527775</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45996.642621527775</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45996.642621527775</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45996.642621527775</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45996.642621527775</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45996.642621527775</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45996.642621527775</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45996.642621527775</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45996.642621527775</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45996.642621527775</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45996.642621527775</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45996.642621527775</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45996.642621527775</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45996.642621527775</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45996.642621527775</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45996.642621527775</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45996.642621527775</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45996.642621527775</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45996.642621527775</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45996.642621527775</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45996.642621527775</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45996.642621527775</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45996.642621527775</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45996.642621527775</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45996.642621527775</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45996.642621527775</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45996.642621527775</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45996.642621527775</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45996.642621527775</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45996.642621527775</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45996.642621527775</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45996.642621527775</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45996.642621527775</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45996.642621527775</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45996.642621527775</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45996.642621527775</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45996.642621527775</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45996.642621527775</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45996.642621527775</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45996.642621527775</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45996.642621527775</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45996.642621527775</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45996.642621527775</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45996.642621527775</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45996.642621527775</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45996.642621527775</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45996.642621527775</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45996.642621527775</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45996.642621527775</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45996.642621527775</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45996.642621527775</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45996.642621527775</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45996.642621527775</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45996.642621527775</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45996.642621527775</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45996.642621527775</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45996.642621527775</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45996.642621527775</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45996.642621527775</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45996.642621527775</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45996.642621527775</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45996.642621527775</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45996.642621527775</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45996.642621527775</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45996.642621527775</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45996.642621527775</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45996.642621527775</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45996.642621527775</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45996.642621527775</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45996.642621527775</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45996.642621527775</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45996.642621527775</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45996.642621527775</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45996.642621527775</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45996.642621527775</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45996.642621527775</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45996.642621527775</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45996.642621527775</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45996.642621527775</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45996.642621527775</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45996.642621527775</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45996.642621527775</v>
      </c>
      <c r="H286" s="98"/>
      <c r="I286" s="151" t="str">
        <f>IFERROR(VLOOKUP(D286,DB!A:F,6,0),"")</f>
        <v/>
      </c>
      <c r="J286" s="151" t="str">
        <f>IFERROR(VLOOKUP(D286,DB!A:G,7,0),"")</f>
        <v/>
      </c>
      <c r="K286" s="19"/>
      <c r="L286" s="151" t="str">
        <f>IFERROR(VLOOKUP(D286,DB!A:I,9,0),"")</f>
        <v/>
      </c>
    </row>
    <row r="287" spans="1:12" ht="31.5" customHeight="1">
      <c r="A287" s="152"/>
      <c r="B287" s="153" t="str">
        <f>IFERROR(VLOOKUP(D287,DB!A:K,11,0),"")</f>
        <v/>
      </c>
      <c r="C287" s="154"/>
      <c r="D287" s="154"/>
      <c r="E287" s="154"/>
      <c r="F287" s="155"/>
      <c r="G287" s="156">
        <f ca="1">IFERROR(NOW()-F287,"-")</f>
        <v>45996.642621527775</v>
      </c>
      <c r="H287" s="155"/>
      <c r="I287" s="153" t="str">
        <f>IFERROR(VLOOKUP(D287,DB!A:F,6,0),"")</f>
        <v/>
      </c>
      <c r="J287" s="153" t="str">
        <f>IFERROR(VLOOKUP(D287,DB!A:G,7,0),"")</f>
        <v/>
      </c>
      <c r="K287" s="157"/>
      <c r="L287" s="153" t="str">
        <f>IFERROR(VLOOKUP(D287,DB!A:I,9,0),"")</f>
        <v/>
      </c>
    </row>
  </sheetData>
  <dataValidations count="2">
    <dataValidation allowBlank="1" showInputMessage="1" showErrorMessage="1" sqref="E1" xr:uid="{4D935161-CDD3-4592-B877-3FB59C99E142}"/>
    <dataValidation type="list" allowBlank="1" showInputMessage="1" showErrorMessage="1" sqref="E3:E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45996.642621527775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45996.642621527775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45996.642621527775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45996.642621527775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45996.642621527775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45996.642621527775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45996.642621527775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45996.642621527775</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45996.642621527775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45996.642621527775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45996.642621527775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45996.642621527775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45996.642621527775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45996.642621527775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45996.642621527775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45996.642621527775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45996.642621527775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45996.642621527775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45996.642621527775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45996.642621527775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45996.642621527775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45996.642621527775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45996.642621527775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45996.642621527775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45996.642621527775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45996.642621527775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45996.642621527775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45996.642621527775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45996.642621527775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45996.642621527775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45996.642621527775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45996.642621527775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45996.642621527775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45996.642621527775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45996.642621527775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45996.642621527775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45996.642621527775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45996.642621527775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45996.642621527775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45996.642621527775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45996.642621527775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45996.642621527775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45996.642621527775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45996.642621527775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45996.642621527775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45996.642621527775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45996.642621527775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45996.642621527775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45996.642621527775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45996.642621527775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45996.642621527775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45996.642621527775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45996.642621527775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45996.642621527775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45996.642621527775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45996.642621527775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45996.642621527775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45996.642621527775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45996.642621527775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45996.642621527775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45996.642621527775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45996.642621527775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45996.642621527775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45996.642621527775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45996.642621527775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45996.642621527775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45996.642621527775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45996.642621527775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45996.642621527775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45996.642621527775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45996.642621527775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45996.642621527775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45996.642621527775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45996.642621527775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45996.642621527775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45996.642621527775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45996.642621527775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45996.642621527775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45996.642621527775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45996.642621527775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45996.642621527775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45996.642621527775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45996.642621527775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45996.642621527775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45996.642621527775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45996.642621527775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45996.642621527775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45996.642621527775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45996.642621527775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45996.642621527775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45996.642621527775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45996.642621527775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45996.642621527775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45996.642621527775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45996.642621527775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45996.642621527775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45996.642621527775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45996.642621527775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45996.642621527775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45996.642621527775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45996.642621527775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45996.642621527775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45996.642621527775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45996.642621527775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45996.642621527775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45996.642621527775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45996.642621527775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45996.642621527775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45996.642621527775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45996.642621527775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45996.642621527775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45996.642621527775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45996.642621527775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45996.642621527775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45996.642621527775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45996.642621527775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45996.642621527775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45996.642621527775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45996.642621527775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45996.642621527775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45996.642621527775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45996.642621527775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45996.642621527775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45996.642621527775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45996.642621527775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45996.642621527775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45996.642621527775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45996.642621527775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45996.642621527775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45996.642621527775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45996.642621527775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45996.642621527775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45996.642621527775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45996.642621527775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45996.642621527775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45996.642621527775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45996.642621527775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45996.642621527775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45996.642621527775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45996.642621527775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45996.642621527775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45996.642621527775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45996.642621527775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45996.642621527775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45996.642621527775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45996.642621527775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45996.642621527775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45996.642621527775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45996.642621527775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45996.642621527775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45996.642621527775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45996.642621527775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45996.642621527775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45996.642621527775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45996.642621527775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45996.642621527775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45996.642621527775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45996.642621527775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45996.642621527775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45996.642621527775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45996.642621527775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45996.642621527775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45996.642621527775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45996.642621527775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45996.642621527775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45996.642621527775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45996.642621527775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45996.642621527775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45996.642621527775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45996.642621527775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45996.642621527775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45996.642621527775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45996.642621527775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45996.642621527775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45996.642621527775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45996.642621527775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45996.642621527775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45996.642621527775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45996.642621527775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45996.642621527775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45996.642621527775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45996.642621527775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45996.642621527775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45996.642621527775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45996.642621527775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45996.642621527775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45996.642621527775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45996.642621527775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45996.642621527775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45996.642621527775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45996.642621527775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45996.642621527775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45996.642621527775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45996.642621527775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45996.642621527775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45996.642621527775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45996.642621527775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45996.642621527775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45996.642621527775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45996.642621527775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45996.642621527775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45996.642621527775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45996.642621527775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45996.642621527775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45996.642621527775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45996.642621527775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45996.642621527775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45996.642621527775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45996.642621527775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45996.642621527775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45996.642621527775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45996.642621527775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45996.642621527775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45996.642621527775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45996.642621527775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45996.642621527775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45996.642621527775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45996.642621527775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45996.642621527775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45996.642621527775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45996.642621527775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45996.642621527775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45996.642621527775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45996.642621527775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45996.642621527775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45996.642621527775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45996.642621527775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45996.642621527775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45996.642621527775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45996.642621527775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45996.642621527775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45996.642621527775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45996.642621527775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45996.642621527775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45996.642621527775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45996.642621527775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45996.642621527775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45996.642621527775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45996.642621527775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45996.642621527775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45996.642621527775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45996.642621527775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45996.642621527775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45996.642621527775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45996.642621527775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45996.642621527775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45996.642621527775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45996.642621527775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45996.642621527775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45996.642621527775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45996.642621527775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45996.642621527775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45996.642621527775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45996.642621527775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45996.642621527775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45996.642621527775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45996.642621527775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45996.642621527775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45996.642621527775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45996.642621527775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45996.642621527775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45996.642621527775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45996.642621527775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45996.642621527775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45996.642621527775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45996.642621527775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45996.642621527775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45996.642621527775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45996.642621527775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45996.642621527775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45996.642621527775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45996.642621527775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45996.642621527775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45996.642621527775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45996.642621527775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45996.642621527775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45996.642621527775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45996.642621527775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45996.642621527775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45996.642621527775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45996.642621527775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45996.642621527775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45996.642621527775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45996.642621527775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45996.642621527775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45996.642621527775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45996.642621527775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45996.642621527775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45996.642621527775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45996.642621527775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45996.642621527775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45996.642621527775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45996.642621527775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45996.642621527775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45996.642621527775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45996.642621527775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45996.642621527775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45996.642621527775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45996.642621527775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45996.642621527775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45996.642621527775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45996.642621527775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45996.642621527775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45996.642621527775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45996.642621527775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45996.642621527775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45996.642621527775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45996.642621527775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45996.642621527775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45996.642621527775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45996.642621527775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45996.642621527775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45996.642621527775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45996.642621527775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45996.642621527775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45996.642621527775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45996.642621527775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45996.642621527775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45996.642621527775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45996.642621527775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45996.642621527775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45996.642621527775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45996.642621527775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45996.642621527775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45996.642621527775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45996.642621527775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45996.642621527775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45996.642621527775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45996.642621527775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45996.642621527775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45996.642621527775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45996.642621527775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45996.642621527775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45996.642621527775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45996.642621527775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45996.642621527775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45996.642621527775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45996.642621527775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45996.642621527775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45996.642621527775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45996.642621527775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45996.642621527775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45996.642621527775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45996.642621527775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45996.642621527775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45996.642621527775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45996.642621527775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45996.642621527775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45996.642621527775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45996.642621527775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45996.642621527775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45996.642621527775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45996.642621527775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45996.642621527775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45996.642621527775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45996.642621527775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45996.642621527775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45996.642621527775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45996.642621527775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45996.642621527775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45996.642621527775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45996.642621527775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45996.642621527775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45996.642621527775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45996.642621527775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45996.642621527775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45996.642621527775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45996.642621527775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45996.642621527775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45996.642621527775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45996.642621527775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45996.642621527775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45996.642621527775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45996.642621527775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45996.642621527775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45996.642621527775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45996.642621527775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45996.642621527775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45996.642621527775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45996.642621527775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45996.642621527775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45996.642621527775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45996.642621527775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45996.642621527775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45996.642621527775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45996.642621527775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45996.642621527775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45996.642621527775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45996.642621527775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45996.642621527775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45996.642621527775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45996.642621527775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45996.642621527775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45996.642621527775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45996.642621527775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45996.642621527775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45996.642621527775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45996.642621527775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45996.642621527775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45996.642621527775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45996.642621527775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45996.642621527775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45996.642621527775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45996.642621527775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45996.642621527775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45996.642621527775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45996.642621527775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45996.642621527775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45996.642621527775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45996.642621527775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45996.642621527775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45996.642621527775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45996.642621527775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45996.642621527775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45996.642621527775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45996.642621527775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45996.642621527775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45996.642621527775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45996.642621527775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45996.642621527775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45996.642621527775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45996.642621527775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45996.642621527775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45996.642621527775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45996.642621527775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45996.642621527775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45996.642621527775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45996.642621527775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45996.642621527775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45996.642621527775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45996.642621527775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45996.642621527775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45996.642621527775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45996.642621527775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45996.642621527775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45996.642621527775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45996.642621527775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45996.642621527775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45996.642621527775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45996.642621527775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45996.642621527775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45996.642621527775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45996.642621527775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45996.642621527775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45996.642621527775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45996.642621527775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45996.642621527775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45996.642621527775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45996.642621527775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45996.642621527775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45996.642621527775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45996.642621527775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45996.642621527775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45996.642621527775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45996.642621527775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45996.642621527775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45996.642621527775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45996.642621527775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45996.642621527775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45996.642621527775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45996.642621527775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45996.642621527775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45996.642621527775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45996.642621527775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45996.642621527775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45996.642621527775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45996.642621527775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45996.642621527775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45996.642621527775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45996.642621527775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45996.642621527775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45996.642621527775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45996.642621527775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45996.642621527775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45996.642621527775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45996.642621527775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45996.642621527775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45996.642621527775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45996.642621527775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45996.642621527775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45996.642621527775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45996.642621527775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45996.642621527775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45996.642621527775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45996.642621527775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45996.642621527775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45996.642621527775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45996.642621527775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45996.642621527775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45996.642621527775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45996.642621527775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45996.642621527775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45996.642621527775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45996.642621527775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45996.642621527775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45996.642621527775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45996.642621527775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45996.642621527775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45996.642621527775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45996.642621527775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45996.642621527775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45996.642621527775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45996.642621527775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45996.642621527775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45996.642621527775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45996.642621527775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45996.642621527775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45996.642621527775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45996.642621527775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45996.642621527775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45996.642621527775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45996.642621527775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45996.642621527775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45996.642621527775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45996.642621527775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45996.642621527775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45996.642621527775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45996.642621527775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45996.642621527775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45996.642621527775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45996.642621527775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45996.642621527775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45996.642621527775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45996.642621527775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45996.642621527775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45996.642621527775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45996.642621527775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45996.642621527775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45996.642621527775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45996.642621527775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45996.642621527775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45996.642621527775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45996.642621527775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45996.642621527775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45996.642621527775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45996.642621527775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45996.642621527775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45996.642621527775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45996.642621527775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45996.642621527775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45996.642621527775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45996.642621527775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45996.642621527775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45996.642621527775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45996.642621527775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45996.642621527775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45996.642621527775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45996.642621527775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45996.642621527775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45996.642621527775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45996.642621527775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45996.642621527775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45996.642621527775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45996.642621527775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45996.642621527775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45996.642621527775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45996.642621527775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45996.642621527775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45996.642621527775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45996.642621527775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45996.642621527775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45996.642621527775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45996.642621527775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45996.642621527775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45996.642621527775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45996.642621527775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45996.642621527775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45996.642621527775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45996.642621527775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45996.642621527775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45996.642621527775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45996.642621527775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45996.642621527775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45996.642621527775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45996.642621527775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45996.642621527775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45996.642621527775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45996.642621527775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45996.642621527775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45996.642621527775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45996.642621527775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45996.642621527775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45996.642621527775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45996.642621527775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45996.642621527775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45996.642621527775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45996.642621527775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45996.642621527775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45996.642621527775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45996.642621527775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45996.642621527775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45996.642621527775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45996.642621527775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45996.642621527775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45996.642621527775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45996.642621527775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45996.642621527775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45996.642621527775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45996.642621527775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45996.642621527775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45996.642621527775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45996.642621527775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45996.642621527775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45996.642621527775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45996.642621527775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45996.642621527775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45996.642621527775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45996.642621527775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45996.642621527775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45996.642621527775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45996.642621527775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45996.642621527775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45996.642621527775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45996.642621527775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45996.642621527775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45996.642621527775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45996.642621527775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45996.642621527775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45996.642621527775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45996.642621527775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45996.642621527775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45996.642621527775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45996.642621527775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45996.642621527775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45996.642621527775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45996.642621527775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45996.642621527775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45996.642621527775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45996.642621527775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45996.642621527775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45996.642621527775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45996.642621527775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45996.642621527775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45996.642621527775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45996.642621527775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45996.642621527775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45996.642621527775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45996.642621527775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45996.642621527775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45996.642621527775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45996.642621527775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45996.642621527775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45996.642621527775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45996.642621527775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45996.642621527775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45996.642621527775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45996.642621527775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45996.642621527775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45996.642621527775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45996.642621527775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45996.642621527775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45996.642621527775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45996.642621527775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45996.642621527775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45996.642621527775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45996.642621527775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45996.642621527775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45996.642621527775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45996.642621527775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45996.642621527775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45996.642621527775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45996.642621527775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45996.642621527775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45996.642621527775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45996.642621527775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45996.642621527775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45996.642621527775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45996.642621527775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45996.642621527775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45996.642621527775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45996.642621527775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45996.642621527775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45996.642621527775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45996.642621527775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45996.642621527775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45996.642621527775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45996.642621527775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45996.642621527775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45996.642621527775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45996.642621527775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45996.642621527775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45996.642621527775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45996.642621527775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45996.642621527775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45996.642621527775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45996.642621527775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45996.642621527775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45996.642621527775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45996.642621527775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45996.642621527775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45996.642621527775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45996.642621527775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45996.642621527775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45996.642621527775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45996.642621527775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45996.642621527775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45996.642621527775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45996.642621527775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45996.642621527775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45996.642621527775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45996.642621527775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45996.642621527775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45996.642621527775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45996.642621527775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45996.642621527775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45996.642621527775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45996.642621527775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45996.642621527775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45996.642621527775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45996.642621527775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45996.642621527775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45996.642621527775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45996.642621527775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45996.642621527775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45996.642621527775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45996.642621527775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45996.642621527775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45996.642621527775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45996.642621527775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45996.642621527775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45996.642621527775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45996.642621527775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45996.642621527775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45996.642621527775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45996.642621527775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45996.642621527775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45996.642621527775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45996.642621527775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45996.642621527775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45996.642621527775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45996.642621527775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45996.642621527775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45996.642621527775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45996.642621527775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45996.642621527775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45996.642621527775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45996.642621527775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45996.642621527775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45996.642621527775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45996.642621527775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45996.642621527775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45996.642621527775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45996.642621527775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45996.642621527775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45996.642621527775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45996.642621527775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45996.642621527775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45996.642621527775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45996.642621527775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45996.642621527775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45996.642621527775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45996.642621527775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45996.642621527775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45996.642621527775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45996.642621527775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45996.642621527775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45996.642621527775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45996.642621527775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45996.642621527775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45996.642621527775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45996.642621527775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45996.642621527775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45996.642621527775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45996.642621527775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45996.642621527775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45996.642621527775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45996.642621527775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45996.642621527775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45996.642621527775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45996.642621527775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45996.642621527775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45996.642621527775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45996.642621527775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45996.642621527775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45996.642621527775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45996.642621527775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45996.642621527775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45996.642621527775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45996.642621527775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45996.642621527775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45996.642621527775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45996.642621527775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45996.642621527775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45996.642621527775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45996.642621527775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45996.642621527775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45996.642621527775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45996.642621527775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45996.642621527775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45996.642621527775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45996.642621527775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45996.642621527775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45996.642621527775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45996.642621527775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45996.642621527775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45996.642621527775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45996.642621527775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45996.642621527775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45996.642621527775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45996.642621527775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45996.642621527775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45996.642621527775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45996.642621527775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45996.642621527775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45996.642621527775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45996.642621527775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45996.642621527775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45996.642621527775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45996.642621527775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45996.642621527775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45996.642621527775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45996.642621527775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45996.642621527775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45996.642621527775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45996.642621527775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45996.642621527775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45996.642621527775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45996.642621527775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45996.642621527775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45996.642621527775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45996.642621527775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45996.642621527775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45996.642621527775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45996.642621527775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45996.642621527775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45996.642621527775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45996.642621527775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45996.642621527775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45996.642621527775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45996.642621527775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45996.642621527775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45996.642621527775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45996.642621527775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45996.642621527775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45996.642621527775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45996.642621527775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45996.642621527775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45996.642621527775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45996.642621527775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45996.642621527775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45996.642621527775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45996.642621527775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45996.642621527775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45996.642621527775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45996.642621527775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45996.642621527775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45996.642621527775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45996.642621527775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45996.642621527775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45996.642621527775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45996.642621527775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45996.642621527775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45996.642621527775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45996.642621527775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45996.642621527775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45996.642621527775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45996.642621527775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45996.642621527775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45996.642621527775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45996.642621527775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45996.642621527775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45996.642621527775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45996.642621527775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45996.642621527775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45996.642621527775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45996.642621527775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45996.642621527775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45996.642621527775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45996.642621527775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45996.642621527775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45996.642621527775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45996.642621527775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45996.642621527775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45996.642621527775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45996.642621527775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45996.642621527775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45996.642621527775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45996.642621527775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45996.642621527775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45996.642621527775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45996.642621527775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45996.642621527775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45996.642621527775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45996.642621527775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45996.642621527775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45996.642621527775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45996.642621527775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45996.642621527775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45996.642621527775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45996.642621527775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45996.642621527775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45996.642621527775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45996.642621527775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45996.642621527775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45996.642621527775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45996.642621527775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45996.642621527775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45996.642621527775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45996.642621527775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45996.642621527775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45996.642621527775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45996.642621527775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45996.642621527775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45996.642621527775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45996.642621527775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45996.642621527775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45996.642621527775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45996.642621527775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45996.642621527775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45996.642621527775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45996.642621527775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45996.642621527775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45996.642621527775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45996.642621527775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45996.642621527775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45996.642621527775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45996.642621527775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45996.642621527775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45996.642621527775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45996.642621527775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45996.642621527775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45996.642621527775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45996.642621527775</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293.161903935179</v>
      </c>
      <c r="H2" s="91">
        <v>45703.474768518521</v>
      </c>
      <c r="I2" s="91" t="str">
        <f>IFERROR(VLOOKUP(D2,DB!A:F,6,0),"")</f>
        <v>SCECO</v>
      </c>
      <c r="J2" s="91" t="str">
        <f>IFERROR(VLOOKUP(D2,DB!A:G,7,0),"")</f>
        <v>Dead</v>
      </c>
      <c r="K2" s="93" t="s">
        <v>39119</v>
      </c>
      <c r="L2" s="87" t="str">
        <f>IFERROR(VLOOKUP(D2,DB!A:I,9,0),"")</f>
        <v>Latis</v>
      </c>
    </row>
    <row r="3" spans="1:16" ht="15" customHeight="1">
      <c r="A3" s="108"/>
      <c r="B3" s="108" t="str">
        <f>IFERROR(VLOOKUP(D3,DB!A:K,11,0),"")</f>
        <v/>
      </c>
      <c r="C3" s="89"/>
      <c r="D3" s="87"/>
      <c r="E3" s="90"/>
      <c r="F3" s="91"/>
      <c r="G3" s="92">
        <f t="shared" ref="G3:G13" ca="1" si="0">IFERROR(NOW()-F3,"")</f>
        <v>45996.642621527775</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45996.642621527775</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45996.642621527775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45996.642621527775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45996.642621527775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45996.642621527775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45996.642621527775</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45996.642621527775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45996.642621527775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45996.642621527775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45996.642621527775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45996.642621527775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45996.642621527775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45996.642621527775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45996.642621527775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45996.642621527775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45996.642621527775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45996.642621527775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45996.642621527775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45996.642621527775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45996.642621527775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45996.642621527775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45996.642621527775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45996.642621527775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45996.642621527775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45996.642621527775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45996.642621527775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45996.642621527775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45996.642621527775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45996.642621527775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45996.642621527775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45996.642621527775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45996.642621527775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45996.642621527775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45996.642621527775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45996.642621527775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45996.642621527775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45996.642621527775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45996.642621527775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45996.642621527775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45996.642621527775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45996.642621527775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45996.642621527775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45996.642621527775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45996.642621527775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45996.642621527775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45996.642621527775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45996.642621527775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45996.642621527775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45996.642621527775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45996.642621527775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45996.642621527775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45996.642621527775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45996.642621527775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45996.642621527775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45996.642621527775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45996.642621527775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45996.642621527775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45996.642621527775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45996.642621527775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45996.642621527775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45996.642621527775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45996.642621527775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45996.642621527775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45996.642621527775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45996.642621527775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45996.642621527775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45996.642621527775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45996.642621527775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45996.642621527775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45996.642621527775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45996.642621527775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45996.642621527775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45996.642621527775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45996.642621527775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45996.642621527775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45996.642621527775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45996.642621527775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45996.642621527775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45996.642621527775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45996.642621527775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45996.642621527775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45996.642621527775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45996.642621527775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45996.642621527775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45996.642621527775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45996.642621527775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45996.642621527775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45996.642621527775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45996.642621527775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45996.642621527775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45996.642621527775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45996.642621527775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45996.642621527775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45996.642621527775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45996.642621527775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45996.642621527775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45996.642621527775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45996.642621527775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45996.642621527775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45996.642621527775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45996.642621527775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45996.642621527775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45996.642621527775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45996.642621527775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45996.642621527775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45996.642621527775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45996.642621527775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45996.642621527775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45996.642621527775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45996.642621527775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45996.642621527775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45996.642621527775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45996.642621527775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45996.642621527775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45996.642621527775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45996.642621527775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45996.642621527775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45996.642621527775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45996.642621527775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45996.642621527775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45996.642621527775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45996.642621527775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45996.642621527775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45996.642621527775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45996.642621527775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45996.642621527775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45996.642621527775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45996.642621527775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45996.642621527775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45996.642621527775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45996.642621527775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45996.642621527775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45996.642621527775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45996.642621527775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45996.642621527775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45996.642621527775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45996.642621527775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45996.642621527775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45996.642621527775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45996.642621527775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45996.642621527775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45996.642621527775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45996.642621527775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45996.642621527775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45996.642621527775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45996.642621527775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45996.642621527775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45996.642621527775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45996.642621527775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45996.642621527775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45996.642621527775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45996.642621527775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45996.642621527775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45996.642621527775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45996.642621527775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45996.642621527775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45996.642621527775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45996.642621527775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45996.642621527775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45996.642621527775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45996.642621527775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45996.642621527775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45996.642621527775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45996.642621527775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45996.642621527775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45996.642621527775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45996.642621527775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45996.642621527775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45996.642621527775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45996.642621527775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45996.642621527775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45996.642621527775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45996.642621527775</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45996.642621527775</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45996.642621527775</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45996.642621527775</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45996.642621527775</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45996.642621527775</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45996.642621527775</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45996.642621527775</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45996.642621527775</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45996.642621527775</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45996.642621527775</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45996.642621527775</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C12" sqref="C12"/>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39120</v>
      </c>
      <c r="B2" s="37" t="str">
        <f>IFERROR(VLOOKUP(D2,DB!A:K,11,0),"")</f>
        <v>R5</v>
      </c>
      <c r="C2" s="37">
        <v>3</v>
      </c>
      <c r="D2" s="101" t="s">
        <v>36085</v>
      </c>
      <c r="E2" s="37" t="s">
        <v>39106</v>
      </c>
      <c r="F2" s="38">
        <v>45891.832060185188</v>
      </c>
      <c r="G2" s="103">
        <f ca="1">IFERROR(NOW()-F2,"")</f>
        <v>104.81056134258688</v>
      </c>
      <c r="H2" s="38">
        <v>45891.790393518517</v>
      </c>
      <c r="I2" s="37" t="str">
        <f>IFERROR(VLOOKUP(D2,DB!A:F,6,0),"")</f>
        <v>Generator-SG</v>
      </c>
      <c r="J2" s="37" t="str">
        <f>IFERROR(VLOOKUP(D2,DB!A:G,7,0),"")</f>
        <v>Vandalized</v>
      </c>
      <c r="K2" s="37" t="s">
        <v>39121</v>
      </c>
      <c r="L2" s="37" t="str">
        <f>IFERROR(VLOOKUP(D2,DB!A:I,9,0),"")</f>
        <v>Latis</v>
      </c>
      <c r="M2" s="100"/>
    </row>
    <row r="3" spans="1:13" s="39" customFormat="1" ht="30.75">
      <c r="A3" s="37" t="s">
        <v>39122</v>
      </c>
      <c r="B3" s="37" t="str">
        <f>IFERROR(VLOOKUP(D3,DB!A:K,11,0),"")</f>
        <v>R5</v>
      </c>
      <c r="C3" s="37">
        <v>1</v>
      </c>
      <c r="D3" s="37" t="s">
        <v>33407</v>
      </c>
      <c r="E3" s="37" t="s">
        <v>39109</v>
      </c>
      <c r="F3" s="38">
        <v>45926.188877314817</v>
      </c>
      <c r="G3" s="103">
        <f t="shared" ref="G3" ca="1" si="0">IFERROR(NOW()-F3,"")</f>
        <v>70.453744212958554</v>
      </c>
      <c r="H3" s="38">
        <v>45926.158159722225</v>
      </c>
      <c r="I3" s="37" t="str">
        <f>IFERROR(VLOOKUP(D3,DB!A:F,6,0),"")</f>
        <v>SCECO</v>
      </c>
      <c r="J3" s="37" t="str">
        <f>IFERROR(VLOOKUP(D3,DB!A:G,7,0),"")</f>
        <v>Good</v>
      </c>
      <c r="K3" s="37" t="s">
        <v>39123</v>
      </c>
      <c r="L3" s="37" t="str">
        <f>IFERROR(VLOOKUP(D3,DB!A:I,9,0),"")</f>
        <v>Latis</v>
      </c>
      <c r="M3" s="100"/>
    </row>
    <row r="4" spans="1:13" s="39" customFormat="1" ht="39.75" customHeight="1">
      <c r="A4" s="104" t="s">
        <v>39124</v>
      </c>
      <c r="B4" s="104" t="str">
        <f>IFERROR(VLOOKUP(D4,DB!A:K,11,0),"")</f>
        <v>R5</v>
      </c>
      <c r="C4" s="104">
        <v>1</v>
      </c>
      <c r="D4" s="104" t="s">
        <v>34832</v>
      </c>
      <c r="E4" s="104" t="s">
        <v>39109</v>
      </c>
      <c r="F4" s="105">
        <v>45948.661111111112</v>
      </c>
      <c r="G4" s="106">
        <f t="shared" ref="G4" ca="1" si="1">IFERROR(NOW()-F4,"")</f>
        <v>47.981510416662786</v>
      </c>
      <c r="H4" s="105">
        <v>45948.661111111112</v>
      </c>
      <c r="I4" s="104" t="str">
        <f>IFERROR(VLOOKUP(D4,DB!A:F,6,0),"")</f>
        <v>SCECO</v>
      </c>
      <c r="J4" s="104" t="str">
        <f>IFERROR(VLOOKUP(D4,DB!A:G,7,0),"")</f>
        <v>Dead</v>
      </c>
      <c r="K4" s="104" t="s">
        <v>39125</v>
      </c>
      <c r="L4" s="104" t="str">
        <f>IFERROR(VLOOKUP(D4,DB!A:I,9,0),"")</f>
        <v>Latis</v>
      </c>
    </row>
    <row r="5" spans="1:13" s="39" customFormat="1" ht="30.75">
      <c r="A5" s="104" t="s">
        <v>39126</v>
      </c>
      <c r="B5" s="104" t="str">
        <f>IFERROR(VLOOKUP(D5,DB!A:K,11,0),"")</f>
        <v>R5</v>
      </c>
      <c r="C5" s="104">
        <v>1</v>
      </c>
      <c r="D5" s="104" t="s">
        <v>36592</v>
      </c>
      <c r="E5" s="104" t="s">
        <v>39106</v>
      </c>
      <c r="F5" s="105">
        <v>45981.373298611114</v>
      </c>
      <c r="G5" s="106">
        <f ca="1">IFERROR(NOW()-F5,"")</f>
        <v>15.269322916661622</v>
      </c>
      <c r="H5" s="133">
        <v>45981.360798611109</v>
      </c>
      <c r="I5" s="104" t="str">
        <f>IFERROR(VLOOKUP(D5,DB!A:F,6,0),"")</f>
        <v>SCECO</v>
      </c>
      <c r="J5" s="104" t="str">
        <f>IFERROR(VLOOKUP(D5,DB!A:G,7,0),"")</f>
        <v>Dead</v>
      </c>
      <c r="K5" s="104" t="s">
        <v>39127</v>
      </c>
      <c r="L5" s="104" t="str">
        <f>IFERROR(VLOOKUP(D5,DB!A:I,9,0),"")</f>
        <v>Latis</v>
      </c>
    </row>
    <row r="6" spans="1:13">
      <c r="A6" s="37" t="s">
        <v>39128</v>
      </c>
      <c r="B6" s="37" t="str">
        <f>IFERROR(VLOOKUP(D6,DB!A:K,11,0),"")</f>
        <v>R5</v>
      </c>
      <c r="C6" s="104">
        <v>1</v>
      </c>
      <c r="D6" s="37" t="s">
        <v>38105</v>
      </c>
      <c r="E6" s="37" t="s">
        <v>39106</v>
      </c>
      <c r="F6" s="38" t="s">
        <v>24</v>
      </c>
      <c r="G6" s="132" t="str">
        <f t="shared" ref="G6:G24" ca="1" si="2">IFERROR(NOW()-F6,"")</f>
        <v/>
      </c>
      <c r="H6" s="38">
        <v>45996.613923611112</v>
      </c>
      <c r="I6" s="37" t="str">
        <f>IFERROR(VLOOKUP(D6,DB!A:F,6,0),"")</f>
        <v>SCECO</v>
      </c>
      <c r="J6" s="37" t="str">
        <f>IFERROR(VLOOKUP(D6,DB!A:G,7,0),"")</f>
        <v>Dead</v>
      </c>
      <c r="K6" s="37"/>
      <c r="L6" s="37" t="str">
        <f>IFERROR(VLOOKUP(D6,DB!A:I,9,0),"")</f>
        <v>Latis</v>
      </c>
    </row>
    <row r="7" spans="1:13">
      <c r="A7" s="37"/>
      <c r="B7" s="37" t="str">
        <f>IFERROR(VLOOKUP(D7,DB!A:K,11,0),"")</f>
        <v/>
      </c>
      <c r="C7" s="37"/>
      <c r="D7" s="37"/>
      <c r="E7" s="37"/>
      <c r="F7" s="38"/>
      <c r="G7" s="132">
        <f t="shared" ca="1" si="2"/>
        <v>45996.642621527775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45996.642621527775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45996.642621527775</v>
      </c>
      <c r="H9" s="38"/>
      <c r="I9" s="37" t="str">
        <f>IFERROR(VLOOKUP(D9,DB!A:F,6,0),"")</f>
        <v/>
      </c>
      <c r="J9" s="37" t="str">
        <f>IFERROR(VLOOKUP(D9,DB!A:G,7,0),"")</f>
        <v/>
      </c>
      <c r="K9" s="37"/>
      <c r="L9" s="37" t="str">
        <f>IFERROR(VLOOKUP(D9,DB!A:I,9,0),"")</f>
        <v/>
      </c>
    </row>
    <row r="10" spans="1:13" ht="15.75">
      <c r="A10" s="37"/>
      <c r="B10" s="37" t="str">
        <f>IFERROR(VLOOKUP(D10,DB!A:K,11,0),"")</f>
        <v/>
      </c>
      <c r="C10" s="37"/>
      <c r="D10" s="150"/>
      <c r="E10" s="37"/>
      <c r="F10" s="38"/>
      <c r="G10" s="132">
        <f t="shared" ca="1" si="2"/>
        <v>45996.642621527775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45996.642621527775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45996.642621527775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45996.642621527775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45996.642621527775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45996.642621527775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45996.642621527775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45996.642621527775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45996.642621527775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45996.642621527775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45996.642621527775</v>
      </c>
      <c r="H20" s="38"/>
      <c r="I20" s="37" t="str">
        <f>IFERROR(VLOOKUP(D20,DB!A:F,6,0),"")</f>
        <v/>
      </c>
      <c r="J20" s="37" t="str">
        <f>IFERROR(VLOOKUP(D20,DB!A:G,7,0),"")</f>
        <v/>
      </c>
      <c r="K20" s="37"/>
      <c r="L20" s="37" t="str">
        <f>IFERROR(VLOOKUP(D20,DB!A:I,9,0),"")</f>
        <v/>
      </c>
    </row>
    <row r="21" spans="1:12" ht="30.75">
      <c r="A21" s="37"/>
      <c r="B21" s="37" t="str">
        <f>IFERROR(VLOOKUP(D21,DB!A:K,11,0),"")</f>
        <v/>
      </c>
      <c r="C21" s="37"/>
      <c r="D21" s="37"/>
      <c r="E21" s="37"/>
      <c r="F21" s="38"/>
      <c r="G21" s="132">
        <f t="shared" ca="1" si="2"/>
        <v>45996.642621527775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45996.642621527775</v>
      </c>
      <c r="H22" s="38"/>
      <c r="I22" s="37" t="str">
        <f>IFERROR(VLOOKUP(D22,DB!A:F,6,0),"")</f>
        <v/>
      </c>
      <c r="J22" s="37" t="str">
        <f>IFERROR(VLOOKUP(D22,DB!A:G,7,0),"")</f>
        <v/>
      </c>
      <c r="K22" s="37"/>
      <c r="L22" s="37" t="str">
        <f>IFERROR(VLOOKUP(D22,DB!A:I,9,0),"")</f>
        <v/>
      </c>
    </row>
    <row r="23" spans="1:12" ht="30.75">
      <c r="A23" s="37"/>
      <c r="B23" s="37" t="str">
        <f>IFERROR(VLOOKUP(D23,DB!A:K,11,0),"")</f>
        <v/>
      </c>
      <c r="C23" s="37"/>
      <c r="D23" s="37"/>
      <c r="E23" s="37"/>
      <c r="F23" s="38"/>
      <c r="G23" s="132">
        <f t="shared" ca="1" si="2"/>
        <v>45996.642621527775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45996.642621527775</v>
      </c>
      <c r="H24" s="38"/>
      <c r="I24" s="37" t="str">
        <f>IFERROR(VLOOKUP(D24,DB!A:F,6,0),"")</f>
        <v/>
      </c>
      <c r="J24" s="37" t="str">
        <f>IFERROR(VLOOKUP(D24,DB!A:G,7,0),"")</f>
        <v/>
      </c>
      <c r="K24" s="37"/>
      <c r="L24" s="37" t="str">
        <f>IFERROR(VLOOKUP(D24,DB!A:I,9,0),"")</f>
        <v/>
      </c>
    </row>
    <row r="25" spans="1:12" ht="30.75">
      <c r="A25" s="37"/>
      <c r="B25" s="37" t="str">
        <f>IFERROR(VLOOKUP(D25,DB!A:K,11,0),"")</f>
        <v/>
      </c>
      <c r="C25" s="37"/>
      <c r="D25" s="37"/>
      <c r="E25" s="37"/>
      <c r="F25" s="38"/>
      <c r="G25" s="132">
        <f t="shared" ref="G25:G56" ca="1" si="3">IFERROR(NOW()-F25,"")</f>
        <v>45996.642621527775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45996.642621527775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45996.642621527775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45996.642621527775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45996.642621527775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45996.642621527775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45996.642621527775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45996.642621527775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45996.642621527775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45996.642621527775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45996.642621527775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45996.642621527775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45996.642621527775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45996.642621527775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45996.642621527775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45996.642621527775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45996.642621527775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45996.642621527775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45996.642621527775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45996.642621527775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45996.642621527775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45996.642621527775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45996.642621527775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45996.642621527775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45996.642621527775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45996.642621527775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45996.642621527775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45996.642621527775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45996.642621527775</v>
      </c>
      <c r="H53" s="38"/>
      <c r="I53" s="37" t="str">
        <f>IFERROR(VLOOKUP(D53,DB!A:F,6,0),"")</f>
        <v/>
      </c>
      <c r="J53" s="37" t="str">
        <f>IFERROR(VLOOKUP(D53,DB!A:G,7,0),"")</f>
        <v/>
      </c>
      <c r="K53" s="37"/>
      <c r="L53" s="37" t="str">
        <f>IFERROR(VLOOKUP(D53,DB!A:I,9,0),"")</f>
        <v/>
      </c>
    </row>
    <row r="54" spans="1:12">
      <c r="A54" s="147"/>
      <c r="B54" s="147" t="str">
        <f>IFERROR(VLOOKUP(D54,DB!A:K,11,0),"")</f>
        <v/>
      </c>
      <c r="C54" s="147"/>
      <c r="D54" s="147"/>
      <c r="E54" s="147"/>
      <c r="F54" s="148"/>
      <c r="G54" s="149">
        <f t="shared" ca="1" si="3"/>
        <v>45996.642621527775</v>
      </c>
      <c r="H54" s="148"/>
      <c r="I54" s="147" t="str">
        <f>IFERROR(VLOOKUP(D54,DB!A:F,6,0),"")</f>
        <v/>
      </c>
      <c r="J54" s="147" t="str">
        <f>IFERROR(VLOOKUP(D54,DB!A:G,7,0),"")</f>
        <v/>
      </c>
      <c r="K54" s="147"/>
      <c r="L54" s="147" t="str">
        <f>IFERROR(VLOOKUP(D54,DB!A:I,9,0),"")</f>
        <v/>
      </c>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39129</v>
      </c>
      <c r="B2" s="116" t="str">
        <f>IFERROR(VLOOKUP(D2,DB!A:K,11,0),"")</f>
        <v>R6</v>
      </c>
      <c r="C2" s="117">
        <v>1</v>
      </c>
      <c r="D2" s="116" t="s">
        <v>37833</v>
      </c>
      <c r="E2" s="139" t="s">
        <v>39106</v>
      </c>
      <c r="F2" s="118">
        <v>45996.609594907408</v>
      </c>
      <c r="G2" s="72">
        <f t="shared" ref="G2:G57" ca="1" si="0">IFERROR(NOW()-F2,"-")</f>
        <v>3.3026620367309079E-2</v>
      </c>
      <c r="H2" s="118">
        <v>45996.609594907408</v>
      </c>
      <c r="I2" s="116" t="str">
        <f>IFERROR(VLOOKUP(D2,DB!A:F,6,0),"")</f>
        <v>SCECO</v>
      </c>
      <c r="J2" s="116" t="str">
        <f>IFERROR(VLOOKUP(D2,DB!A:G,7,0),"")</f>
        <v>Good</v>
      </c>
      <c r="K2" s="119" t="s">
        <v>39130</v>
      </c>
      <c r="L2" s="134" t="str">
        <f>IFERROR(VLOOKUP(D2,DB!A:I,9,0),"")</f>
        <v>Latis</v>
      </c>
    </row>
    <row r="3" spans="1:16382" ht="31.5" customHeight="1">
      <c r="A3" s="115"/>
      <c r="B3" s="116" t="str">
        <f>IFERROR(VLOOKUP(D3,DB!A:K,11,0),"")</f>
        <v/>
      </c>
      <c r="C3" s="117"/>
      <c r="D3" s="116"/>
      <c r="E3" s="139"/>
      <c r="F3" s="118"/>
      <c r="G3" s="72">
        <f t="shared" ca="1" si="0"/>
        <v>45996.642621527775</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45996.642621527775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45996.642621527775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45996.642621527775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45996.642621527775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45996.642621527775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45996.642621527775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45996.642621527775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45996.642621527775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45996.642621527775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45996.642621527775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45996.642621527775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45996.642621527775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45996.642621527775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45996.642621527775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45996.642621527775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45996.642621527775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45996.642621527775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45996.642621527775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45996.642621527775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45996.642621527775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45996.642621527775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45996.642621527775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45996.642621527775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45996.642621527775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45996.642621527775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45996.642621527775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45996.642621527775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45996.642621527775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45996.642621527775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45996.642621527775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45996.642621527775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45996.642621527775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45996.642621527775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45996.642621527775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45996.642621527775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45996.642621527775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45996.642621527775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45996.642621527775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45996.642621527775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45996.642621527775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45996.642621527775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45996.642621527775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45996.642621527775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45996.642621527775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45996.642621527775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45996.642621527775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45996.642621527775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45996.642621527775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45996.642621527775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45996.642621527775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45996.642621527775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45996.642621527775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45996.642621527775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45996.642621527775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45996.642621527775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45996.642621527775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45996.642621527775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45996.642621527775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45996.642621527775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45996.642621527775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45996.642621527775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45996.642621527775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45996.642621527775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45996.642621527775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45996.642621527775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45996.642621527775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45996.642621527775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45996.642621527775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45996.642621527775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45996.642621527775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45996.642621527775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45996.642621527775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45996.642621527775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45996.642621527775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45996.642621527775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45996.642621527775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45996.642621527775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45996.642621527775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45996.642621527775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45996.642621527775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45996.642621527775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45996.642621527775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45996.642621527775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45996.642621527775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45996.642621527775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45996.642621527775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45996.642621527775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45996.642621527775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45996.642621527775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45996.642621527775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45996.642621527775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45996.642621527775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45996.642621527775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45996.642621527775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45996.642621527775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45996.642621527775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45996.642621527775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45996.642621527775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45996.642621527775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45996.642621527775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45996.642621527775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45996.642621527775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45996.642621527775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45996.642621527775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45996.642621527775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45996.642621527775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45996.642621527775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45996.642621527775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45996.642621527775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45996.642621527775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45996.642621527775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45996.642621527775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45996.642621527775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45996.642621527775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45996.642621527775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45996.642621527775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45996.642621527775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45996.642621527775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45996.642621527775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45996.642621527775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45996.642621527775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45996.642621527775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45996.642621527775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45996.642621527775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45996.642621527775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45996.642621527775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45996.642621527775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45996.642621527775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45996.642621527775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45996.642621527775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45996.642621527775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45996.642621527775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45996.642621527775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45996.642621527775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45996.642621527775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45996.642621527775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45996.642621527775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45996.642621527775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45996.642621527775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45996.642621527775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45996.642621527775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45996.642621527775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45996.642621527775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45996.642621527775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45996.642621527775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45996.642621527775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45996.642621527775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45996.642621527775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45996.642621527775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45996.642621527775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45996.642621527775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45996.642621527775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45996.642621527775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45996.642621527775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45996.642621527775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45996.642621527775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45996.642621527775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45996.642621527775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45996.642621527775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45996.642621527775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45996.642621527775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45996.642621527775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45996.642621527775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45996.642621527775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45996.642621527775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45996.642621527775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45996.642621527775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45996.642621527775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45996.642621527775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45996.642621527775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45996.642621527775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45996.642621527775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45996.642621527775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45996.642621527775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45996.642621527775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45996.642621527775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45996.642621527775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45996.642621527775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45996.642621527775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45996.642621527775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45996.642621527775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45996.642621527775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45996.642621527775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45996.642621527775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45996.642621527775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45996.642621527775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45996.642621527775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45996.642621527775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45996.642621527775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45996.642621527775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45996.642621527775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45996.642621527775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45996.642621527775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45996.642621527775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45996.642621527775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45996.642621527775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45996.642621527775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45996.642621527775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45996.642621527775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45996.642621527775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45996.642621527775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45996.642621527775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45996.642621527775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45996.642621527775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45996.642621527775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45996.642621527775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45996.642621527775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45996.642621527775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45996.642621527775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45996.642621527775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45996.642621527775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45996.642621527775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45996.642621527775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45996.642621527775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45996.642621527775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45996.642621527775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45996.642621527775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45996.642621527775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45996.642621527775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45996.642621527775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45996.642621527775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45996.642621527775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45996.642621527775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45996.642621527775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45996.642621527775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45996.642621527775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45996.642621527775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45996.642621527775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45996.642621527775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45996.642621527775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45996.642621527775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45996.642621527775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45996.642621527775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45996.642621527775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45996.642621527775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45996.642621527775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45996.642621527775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45996.642621527775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45996.642621527775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45996.642621527775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45996.642621527775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45996.642621527775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45996.642621527775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45996.642621527775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45996.642621527775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45996.642621527775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45996.642621527775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45996.642621527775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45996.642621527775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45996.642621527775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45996.642621527775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45996.642621527775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45996.642621527775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45996.642621527775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45996.642621527775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45996.642621527775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45996.642621527775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45996.642621527775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45996.642621527775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45996.642621527775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45996.642621527775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45996.642621527775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45996.642621527775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45996.642621527775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45996.642621527775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45996.642621527775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45996.642621527775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45996.642621527775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45996.642621527775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45996.642621527775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45996.642621527775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45996.642621527775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45996.642621527775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45996.642621527775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45996.642621527775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45996.642621527775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45996.642621527775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45996.642621527775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45996.642621527775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45996.642621527775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45996.642621527775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45996.642621527775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45996.642621527775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45996.642621527775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45996.642621527775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45996.642621527775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45996.642621527775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45996.642621527775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45996.642621527775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45996.642621527775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45996.642621527775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45996.642621527775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45996.642621527775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45996.642621527775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45996.642621527775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45996.642621527775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45996.642621527775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45996.642621527775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45996.642621527775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45996.642621527775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45996.642621527775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45996.642621527775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45996.642621527775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45996.642621527775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45996.642621527775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45996.642621527775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45996.642621527775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45996.642621527775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45996.642621527775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45996.642621527775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45996.642621527775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45996.642621527775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45996.642621527775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45996.642621527775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45996.642621527775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45996.642621527775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45996.642621527775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45996.642621527775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45996.642621527775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45996.642621527775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45996.642621527775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45996.642621527775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45996.642621527775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45996.642621527775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45996.642621527775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45996.642621527775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45996.642621527775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45996.642621527775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45996.642621527775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45996.642621527775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45996.642621527775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45996.642621527775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45996.642621527775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45996.642621527775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45996.642621527775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45996.642621527775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45996.642621527775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45996.642621527775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45996.642621527775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45996.642621527775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45996.642621527775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45996.642621527775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45996.642621527775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45996.642621527775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45996.642621527775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45996.642621527775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45996.642621527775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45996.642621527775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45996.642621527775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45996.642621527775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45996.642621527775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45996.642621527775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45996.642621527775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45996.642621527775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45996.642621527775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45996.642621527775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45996.642621527775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45996.642621527775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45996.642621527775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45996.642621527775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45996.642621527775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45996.642621527775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45996.642621527775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45996.642621527775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45996.642621527775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45996.642621527775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45996.642621527775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45996.642621527775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45996.642621527775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45996.642621527775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45996.642621527775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45996.642621527775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45996.642621527775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45996.642621527775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45996.642621527775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45996.642621527775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45996.642621527775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45996.642621527775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45996.642621527775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45996.642621527775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45996.642621527775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45996.642621527775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45996.642621527775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45996.642621527775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45996.642621527775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45996.642621527775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45996.642621527775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45996.642621527775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45996.642621527775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45996.642621527775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45996.642621527775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45996.642621527775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45996.642621527775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45996.642621527775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45996.642621527775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45996.642621527775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45996.642621527775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45996.642621527775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45996.642621527775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45996.642621527775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45996.642621527775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45996.642621527775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45996.642621527775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45996.642621527775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45996.642621527775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45996.642621527775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45996.642621527775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45996.642621527775</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45996.642621527775</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45996.642621527775</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45996.642621527775</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45996.642621527775</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45996.642621527775</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45996.642621527775</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45996.642621527775</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45996.642621527775</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45996.642621527775</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45996.642621527775</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45996.642621527775</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45996.642621527775</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2025-12-05T12:27:22Z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