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063" documentId="120_S{2AC9BD13-BADA-5192-A53E-5A8FF88502F6}" xr6:coauthVersionLast="47" xr6:coauthVersionMax="47" xr10:uidLastSave="{8F75A197-16AE-423A-B5DD-45B4AF27D4DD}"/>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6" i="5"/>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<sst xmlns="http://schemas.openxmlformats.org/spreadsheetml/2006/main" count="180276" uniqueCount="39123">
  <si>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</si>
  <si>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</si>
  <si>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</si>
  <si>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</si>
  <si>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</si>
  <si>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</si>
  <si>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</si>
  <si>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</si>
  <si>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</si>
  <si>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</si>
  <si>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</si>
  <si>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</si>
  <si>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</si>
  <si>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</si>
  <si>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</si>
  <si>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</si>
  <si>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</si>
  <si>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</si>
  <si>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</si>
  <si>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</si>
  <si>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</si>
  <si>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</si>
  <si>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</si>
  <si>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</si>
  <si>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</si>
  <si>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</si>
  <si>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</si>
  <si>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</si>
  <si>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</si>
  <si>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</si>
  <si>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</si>
  <si>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</si>
  <si>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</si>
  <si>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</si>
  <si>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</si>
  <si>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</si>
  <si>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</si>
  <si>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</si>
  <si>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</si>
  <si>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</si>
  <si>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</si>
  <si>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</si>
  <si>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</si>
  <si>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</si>
  <si>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</si>
  <si>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</si>
  <si>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</si>
  <si>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</si>
  <si>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</si>
  <si>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</si>
  <si>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</si>
  <si>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</si>
  <si>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</si>
  <si>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</si>
  <si>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</si>
  <si>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</si>
  <si>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</si>
  <si>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</si>
  <si>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</si>
  <si>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</si>
  <si>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</si>
  <si>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</si>
  <si>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</si>
  <si>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</si>
  <si>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</si>
  <si>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</si>
  <si>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</si>
  <si>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</si>
  <si>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</si>
  <si>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</si>
  <si>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</si>
  <si>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</si>
  <si>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</si>
  <si>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</si>
  <si>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</si>
  <si>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</si>
  <si>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</si>
  <si>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</si>
  <si>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</si>
  <si>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</si>
  <si>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</si>
  <si>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</si>
  <si>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</si>
  <si>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</si>
  <si>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</si>
  <si>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</si>
  <si>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</si>
  <si>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</si>
  <si>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</si>
  <si>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</si>
  <si>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</si>
  <si>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</si>
  <si>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</si>
  <si>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</si>
  <si>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</si>
  <si>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</si>
  <si>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</si>
  <si>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</si>
  <si>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</si>
  <si>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</si>
  <si>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</si>
  <si>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</si>
  <si>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</si>
  <si>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</si>
  <si>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</si>
  <si>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</si>
  <si>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</si>
  <si>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</si>
  <si>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</si>
  <si>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</si>
  <si>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</si>
  <si>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</si>
  <si>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</si>
  <si>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</si>
  <si>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</si>
  <si>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</si>
  <si>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</si>
  <si>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</si>
  <si>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</si>
  <si>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</si>
  <si>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</si>
  <si>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</si>
  <si>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</si>
  <si>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</si>
  <si>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</si>
  <si>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</si>
  <si>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</si>
  <si>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</si>
  <si>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</si>
  <si>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</si>
  <si>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</si>
  <si>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</si>
  <si>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</si>
  <si>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</si>
  <si>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</si>
  <si>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</si>
  <si>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</si>
  <si>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</si>
  <si>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</si>
  <si>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</si>
  <si>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</si>
  <si>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</si>
  <si>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</si>
  <si>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</si>
  <si>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</si>
  <si>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</si>
  <si>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</si>
  <si>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</si>
  <si>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</si>
  <si>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</si>
  <si>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</si>
  <si>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</si>
  <si>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</si>
  <si>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</si>
  <si>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</si>
  <si>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</si>
  <si>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</si>
  <si>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</si>
  <si>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</si>
  <si>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</si>
  <si>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</si>
  <si>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</si>
  <si>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</si>
  <si>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</si>
  <si>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</si>
  <si>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</si>
  <si>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</si>
  <si>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</si>
  <si>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</si>
  <si>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</si>
  <si>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</si>
  <si>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</si>
  <si>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</si>
  <si>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</si>
  <si>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</si>
  <si>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</si>
  <si>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</si>
  <si>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</si>
  <si>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</si>
  <si>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</si>
  <si>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</si>
  <si>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</si>
  <si>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</si>
  <si>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</si>
  <si>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</si>
  <si>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</si>
  <si>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</si>
  <si>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</si>
  <si>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</si>
  <si>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</si>
  <si>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</si>
  <si>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</si>
  <si>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</si>
  <si>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</si>
  <si>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</si>
  <si>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</si>
  <si>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</si>
  <si>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</si>
  <si>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</si>
  <si>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</si>
  <si>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</si>
  <si>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</si>
  <si>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</si>
  <si>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</si>
  <si>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</si>
  <si>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</si>
  <si>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</si>
  <si>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</si>
  <si>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</si>
  <si>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</si>
  <si>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</si>
  <si>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</si>
  <si>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</si>
  <si>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</si>
  <si>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</si>
  <si>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</si>
  <si>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</si>
  <si>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</si>
  <si>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</si>
  <si>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</si>
  <si>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</si>
  <si>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</si>
  <si>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</si>
  <si>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</si>
  <si>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</si>
  <si>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</si>
  <si>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</si>
  <si>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</si>
  <si>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</si>
  <si>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</si>
  <si>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</si>
  <si>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</si>
  <si>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</si>
  <si>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</si>
  <si>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</si>
  <si>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</si>
  <si>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</si>
  <si>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</si>
  <si>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</si>
  <si>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</si>
  <si>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</si>
  <si>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</si>
  <si>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</si>
  <si>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</si>
  <si>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</si>
  <si>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</si>
  <si>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</si>
  <si>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</si>
  <si>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</si>
  <si>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</si>
  <si>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</si>
  <si>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</si>
  <si>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</si>
  <si>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</si>
  <si>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</si>
  <si>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</si>
  <si>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</si>
  <si>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</si>
  <si>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</si>
  <si>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</si>
  <si>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</si>
  <si>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</si>
  <si>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</si>
  <si>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</si>
  <si>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</si>
  <si>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</si>
  <si>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</si>
  <si>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</si>
  <si>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</si>
  <si>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</si>
  <si>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</si>
  <si>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</si>
  <si>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</si>
  <si>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</si>
  <si>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</si>
  <si>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</si>
  <si>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</si>
  <si>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</si>
  <si>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</si>
  <si>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</si>
  <si>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</si>
  <si>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</si>
  <si>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</si>
  <si>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</si>
  <si>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</si>
  <si>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</si>
  <si>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</si>
  <si>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</si>
  <si>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</si>
  <si>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</si>
  <si>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</si>
  <si>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</si>
  <si>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</si>
  <si>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</si>
  <si>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</si>
  <si>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</si>
  <si>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</si>
  <si>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</si>
  <si>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</si>
  <si>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</si>
  <si>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</si>
  <si>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</si>
  <si>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</si>
  <si>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</si>
  <si>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</si>
  <si>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</si>
  <si>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</si>
  <si>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</si>
  <si>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</si>
  <si>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</si>
  <si>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</si>
  <si>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</si>
  <si>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</si>
  <si>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</si>
  <si>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</si>
  <si>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</si>
  <si>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</si>
  <si>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</si>
  <si>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</si>
  <si>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</si>
  <si>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</si>
  <si>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</si>
  <si>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</si>
  <si>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</si>
  <si>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</si>
  <si>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</si>
  <si>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</si>
  <si>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</si>
  <si>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</si>
  <si>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</si>
  <si>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</si>
  <si>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</si>
  <si>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</si>
  <si>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</si>
  <si>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</si>
  <si>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</si>
  <si>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</si>
  <si>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</si>
  <si>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</si>
  <si>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</si>
  <si>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</si>
  <si>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</si>
  <si>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</si>
  <si>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</si>
  <si>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</si>
  <si>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</si>
  <si>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</si>
  <si>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</si>
  <si>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</si>
  <si>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</si>
  <si>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</si>
  <si>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</si>
  <si>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</si>
  <si>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</si>
  <si>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</si>
  <si>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</si>
  <si>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</si>
  <si>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</si>
  <si>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</si>
  <si>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</si>
  <si>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</si>
  <si>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</si>
  <si>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</si>
  <si>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</si>
  <si>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</si>
  <si>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</si>
  <si>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</si>
  <si>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</si>
  <si>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</si>
  <si>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</si>
  <si>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</si>
  <si>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</si>
  <si>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</si>
  <si>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</si>
  <si>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</si>
  <si>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</si>
  <si>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</si>
  <si>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</si>
  <si>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</si>
  <si>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</si>
  <si>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</si>
  <si>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</si>
  <si>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</si>
  <si>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</si>
  <si>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</si>
  <si>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</si>
  <si>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</si>
  <si>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</si>
  <si>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</si>
  <si>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</si>
  <si>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</si>
  <si>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</si>
  <si>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</si>
  <si>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</si>
  <si>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</si>
  <si>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</si>
  <si>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</si>
  <si>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</si>
  <si>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</si>
  <si>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</si>
  <si>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</si>
  <si>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</si>
  <si>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</si>
  <si>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</si>
  <si>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</si>
  <si>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</si>
  <si>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</si>
  <si>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</si>
  <si>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</si>
  <si>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</si>
  <si>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</si>
  <si>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</si>
  <si>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</si>
  <si>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</si>
  <si>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</si>
  <si>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</si>
  <si>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</si>
  <si>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</si>
  <si>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</si>
  <si>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</si>
  <si>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</si>
  <si>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</si>
  <si>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</si>
  <si>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</si>
  <si>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</si>
  <si>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</si>
  <si>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</si>
  <si>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</si>
  <si>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</si>
  <si>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</si>
  <si>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</si>
  <si>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</si>
  <si>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</si>
  <si>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</si>
  <si>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</si>
  <si>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</si>
  <si>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</si>
  <si>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</si>
  <si>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</si>
  <si>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</si>
  <si>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</si>
  <si>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</si>
  <si>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</si>
  <si>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</si>
  <si>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</si>
  <si>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</si>
  <si>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</si>
  <si>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</si>
  <si>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</si>
  <si>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</si>
  <si>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</si>
  <si>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</si>
  <si>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</si>
  <si>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</si>
  <si>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</si>
  <si>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</si>
  <si>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</si>
  <si>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</si>
  <si>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</si>
  <si>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</si>
  <si>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</si>
  <si>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</si>
  <si>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</si>
  <si>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</si>
  <si>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</si>
  <si>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</si>
  <si>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</si>
  <si>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</si>
  <si>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</si>
  <si>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</si>
  <si>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</si>
  <si>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</si>
  <si>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</si>
  <si>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</si>
  <si>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</si>
  <si>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</si>
  <si>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</si>
  <si>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</si>
  <si>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</si>
  <si>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</si>
  <si>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</si>
  <si>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</si>
  <si>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</si>
  <si>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</si>
  <si>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</si>
  <si>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</si>
  <si>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</si>
  <si>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</si>
  <si>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</si>
  <si>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</si>
  <si>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</si>
  <si>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</si>
  <si>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</si>
  <si>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</si>
  <si>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</si>
  <si>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</si>
  <si>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</si>
  <si>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</si>
  <si>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</si>
  <si>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</si>
  <si>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</si>
  <si>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</si>
  <si>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</si>
  <si>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</si>
  <si>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</si>
  <si>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</si>
  <si>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</si>
  <si>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</si>
  <si>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</si>
  <si>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</si>
  <si>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</si>
  <si>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</si>
  <si>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</si>
  <si>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</si>
  <si>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</si>
  <si>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</si>
  <si>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</si>
  <si>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</si>
  <si>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</si>
  <si>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</si>
  <si>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</si>
  <si>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</si>
  <si>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</si>
  <si>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</si>
  <si>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</si>
  <si>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</si>
  <si>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</si>
  <si>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</si>
  <si>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</si>
  <si>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</si>
  <si>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</si>
  <si>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</si>
  <si>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</si>
  <si>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</si>
  <si>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</si>
  <si>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</si>
  <si>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</si>
  <si>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</si>
  <si>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</si>
  <si>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</si>
  <si>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</si>
  <si>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</si>
  <si>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</si>
  <si>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</si>
  <si>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</si>
  <si>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</si>
  <si>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</si>
  <si>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</si>
  <si>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</si>
  <si>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</si>
  <si>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</si>
  <si>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</si>
  <si>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</si>
  <si>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</si>
  <si>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</si>
  <si>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</si>
  <si>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</si>
  <si>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</si>
  <si>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</si>
  <si>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</si>
  <si>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</si>
  <si>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</si>
  <si>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</si>
  <si>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</si>
  <si>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</si>
  <si>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</si>
  <si>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</si>
  <si>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</si>
  <si>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</si>
  <si>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</si>
  <si>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</si>
  <si>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</si>
  <si>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</si>
  <si>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</si>
  <si>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</si>
  <si>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</si>
  <si>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</si>
  <si>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</si>
  <si>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</si>
  <si>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</si>
  <si>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</si>
  <si>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</si>
  <si>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</si>
  <si>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</si>
  <si>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</si>
  <si>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</si>
  <si>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</si>
  <si>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</si>
  <si>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</si>
  <si>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</si>
  <si>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</si>
  <si>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</si>
  <si>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</si>
  <si>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</si>
  <si>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</si>
  <si>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</si>
  <si>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</si>
  <si>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</si>
  <si>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</si>
  <si>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</si>
  <si>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</si>
  <si>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</si>
  <si>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</si>
  <si>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</si>
  <si>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</si>
  <si>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</si>
  <si>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</si>
  <si>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</si>
  <si>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</si>
  <si>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</si>
  <si>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</si>
  <si>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</si>
  <si>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</si>
  <si>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</si>
  <si>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</si>
  <si>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</si>
  <si>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</si>
  <si>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</si>
  <si>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</si>
  <si>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</si>
  <si>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</si>
  <si>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</si>
  <si>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</si>
  <si>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</si>
  <si>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</si>
  <si>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</si>
  <si>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</si>
  <si>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</si>
  <si>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</si>
  <si>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</si>
  <si>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</si>
  <si>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</si>
  <si>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</si>
  <si>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</si>
  <si>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</si>
  <si>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</si>
  <si>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</si>
  <si>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</si>
  <si>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</si>
  <si>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</si>
  <si>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</si>
  <si>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</si>
  <si>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</si>
  <si>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</si>
  <si>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</si>
  <si>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</si>
  <si>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</si>
  <si>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</si>
  <si>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</si>
  <si>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</si>
  <si>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</si>
  <si>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</si>
  <si>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</si>
  <si>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</si>
  <si>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</si>
  <si>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</si>
  <si>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</si>
  <si>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</si>
  <si>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</si>
  <si>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</si>
  <si>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</si>
  <si>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</si>
  <si>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</si>
  <si>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</si>
  <si>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</si>
  <si>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</si>
  <si>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</si>
  <si>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</si>
  <si>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</si>
  <si>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</si>
  <si>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</si>
  <si>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</si>
  <si>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</si>
  <si>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</si>
  <si>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</si>
  <si>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</si>
  <si>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</si>
  <si>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</si>
  <si>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</si>
  <si>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</si>
  <si>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</si>
  <si>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</si>
  <si>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</si>
  <si>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</si>
  <si>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</si>
  <si>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</si>
  <si>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</si>
  <si>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</si>
  <si>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</si>
  <si>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</si>
  <si>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</si>
  <si>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</si>
  <si>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</si>
  <si>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</si>
  <si>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</si>
  <si>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</si>
  <si>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</si>
  <si>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</si>
  <si>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</si>
  <si>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</si>
  <si>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</si>
  <si>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</si>
  <si>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</si>
  <si>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</si>
  <si>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</si>
  <si>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</si>
  <si>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</si>
  <si>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</si>
  <si>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</si>
  <si>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</si>
  <si>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</si>
  <si>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</si>
  <si>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</si>
  <si>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</si>
  <si>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</si>
  <si>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</si>
  <si>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</si>
  <si>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</si>
  <si>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</si>
  <si>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</si>
  <si>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</si>
  <si>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</si>
  <si>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</si>
  <si>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</si>
  <si>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</si>
  <si>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</si>
  <si>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</si>
  <si>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</si>
  <si>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</si>
  <si>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</si>
  <si>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</si>
  <si>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</si>
  <si>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</si>
  <si>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</si>
  <si>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</si>
  <si>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</si>
  <si>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</si>
  <si>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</si>
  <si>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</si>
  <si>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</si>
  <si>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</si>
  <si>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</si>
  <si>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</si>
  <si>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</si>
  <si>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</si>
  <si>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</si>
  <si>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</si>
  <si>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</si>
  <si>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</si>
  <si>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</si>
  <si>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</si>
  <si>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</si>
  <si>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</si>
  <si>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</si>
  <si>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</si>
  <si>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</si>
  <si>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</si>
  <si>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</si>
  <si>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</si>
  <si>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</si>
  <si>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</si>
  <si>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</si>
  <si>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</si>
  <si>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</si>
  <si>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</si>
  <si>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</si>
  <si>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</si>
  <si>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</si>
  <si>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</si>
  <si>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</si>
  <si>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</si>
  <si>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</si>
  <si>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</si>
  <si>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</si>
  <si>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</si>
  <si>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</si>
  <si>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</si>
  <si>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</si>
  <si>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</si>
  <si>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</si>
  <si>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</si>
  <si>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</si>
  <si>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</si>
  <si>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</si>
  <si>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</si>
  <si>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</si>
  <si>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</si>
  <si>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</si>
  <si>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</si>
  <si>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</si>
  <si>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</si>
  <si>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</si>
  <si>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</si>
  <si>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</si>
  <si>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</si>
  <si>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</si>
  <si>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</si>
  <si>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</si>
  <si>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</si>
  <si>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</si>
  <si>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</si>
  <si>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</si>
  <si>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</si>
  <si>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</si>
  <si>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</si>
  <si>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</si>
  <si>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</si>
  <si>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</si>
  <si>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</si>
  <si>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</si>
  <si>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</si>
  <si>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</si>
  <si>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</si>
  <si>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</si>
  <si>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</si>
  <si>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</si>
  <si>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</si>
  <si>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</si>
  <si>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</si>
  <si>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</si>
  <si>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</si>
  <si>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</si>
  <si>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</si>
  <si>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</si>
  <si>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</si>
  <si>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</si>
  <si>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</si>
  <si>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</si>
  <si>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</si>
  <si>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</si>
  <si>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</si>
  <si>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</si>
  <si>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</si>
  <si>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</si>
  <si>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</si>
  <si>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</si>
  <si>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</si>
  <si>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</si>
  <si>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</si>
  <si>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</si>
  <si>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</si>
  <si>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</si>
  <si>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</si>
  <si>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</si>
  <si>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</si>
  <si>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</si>
  <si>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</si>
  <si>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</si>
  <si>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</si>
  <si>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</si>
  <si>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</si>
  <si>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</si>
  <si>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</si>
  <si>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</si>
  <si>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</si>
  <si>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</si>
  <si>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</si>
  <si>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</si>
  <si>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</si>
  <si>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</si>
  <si>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</si>
  <si>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</si>
  <si>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</si>
  <si>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</si>
  <si>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</si>
  <si>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</si>
  <si>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</si>
  <si>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</si>
  <si>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</si>
  <si>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</si>
  <si>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</si>
  <si>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</si>
  <si>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</si>
  <si>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</si>
  <si>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</si>
  <si>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</si>
  <si>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</si>
  <si>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</si>
  <si>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</si>
  <si>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</si>
  <si>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</si>
  <si>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</si>
  <si>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</si>
  <si>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</si>
  <si>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</si>
  <si>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</si>
  <si>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</si>
  <si>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</si>
  <si>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</si>
  <si>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</si>
  <si>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</si>
  <si>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</si>
  <si>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</si>
  <si>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</si>
  <si>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</si>
  <si>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</si>
  <si>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</si>
  <si>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</si>
  <si>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</si>
  <si>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</si>
  <si>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</si>
  <si>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</si>
  <si>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</si>
  <si>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</si>
  <si>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</si>
  <si>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</si>
  <si>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</si>
  <si>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</si>
  <si>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</si>
  <si>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</si>
  <si>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</si>
  <si>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</si>
  <si>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</si>
  <si>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</si>
  <si>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</si>
  <si>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</si>
  <si>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</si>
  <si>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</si>
  <si>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</si>
  <si>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</si>
  <si>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</si>
  <si>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</si>
  <si>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</si>
  <si>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</si>
  <si>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</si>
  <si>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</si>
  <si>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</si>
  <si>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</si>
  <si>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</si>
  <si>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</si>
  <si>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</si>
  <si>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</si>
  <si>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</si>
  <si>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</si>
  <si>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</si>
  <si>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</si>
  <si>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</si>
  <si>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</si>
  <si>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</si>
  <si>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</si>
  <si>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</si>
  <si>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</si>
  <si>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</si>
  <si>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</si>
  <si>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</si>
  <si>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</si>
  <si>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</si>
  <si>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</si>
  <si>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</si>
  <si>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</si>
  <si>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</si>
  <si>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</si>
  <si>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</si>
  <si>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</si>
  <si>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</si>
  <si>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</si>
  <si>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</si>
  <si>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</si>
  <si>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</si>
  <si>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</si>
  <si>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</si>
  <si>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</si>
  <si>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</si>
  <si>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</si>
  <si>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</si>
  <si>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</si>
  <si>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</si>
  <si>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</si>
  <si>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</si>
  <si>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</si>
  <si>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</si>
  <si>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</si>
  <si>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</si>
  <si>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</si>
  <si>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</si>
  <si>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</si>
  <si>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</si>
  <si>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</si>
  <si>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</si>
  <si>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</si>
  <si>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</si>
  <si>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</si>
  <si>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</si>
  <si>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</si>
  <si>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</si>
  <si>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</si>
  <si>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</si>
  <si>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</si>
  <si>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</si>
  <si>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</si>
  <si>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</si>
  <si>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</si>
  <si>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</si>
  <si>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</si>
  <si>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</si>
  <si>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</si>
  <si>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</si>
  <si>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</si>
  <si>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</si>
  <si>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</si>
  <si>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</si>
  <si>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</si>
  <si>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</si>
  <si>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</si>
  <si>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</si>
  <si>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</si>
  <si>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</si>
  <si>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</si>
  <si>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</si>
  <si>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</si>
  <si>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</si>
  <si>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</si>
  <si>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</si>
  <si>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</si>
  <si>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</si>
  <si>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</si>
  <si>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</si>
  <si>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</si>
  <si>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</si>
  <si>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</si>
  <si>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</si>
  <si>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</si>
  <si>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</si>
  <si>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</si>
  <si>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</si>
  <si>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</si>
  <si>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</si>
  <si>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</si>
  <si>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</si>
  <si>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</si>
  <si>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</si>
  <si>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</si>
  <si>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</si>
  <si>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</si>
  <si>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</si>
  <si>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</si>
  <si>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</si>
  <si>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</si>
  <si>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</si>
  <si>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</si>
  <si>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</si>
  <si>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</si>
  <si>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</si>
  <si>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</si>
  <si>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</si>
  <si>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</si>
  <si>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</si>
  <si>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</si>
  <si>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</si>
  <si>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</si>
  <si>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</si>
  <si>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</si>
  <si>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</si>
  <si>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</si>
  <si>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</si>
  <si>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</si>
  <si>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</si>
  <si>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</si>
  <si>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</si>
  <si>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</si>
  <si>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</si>
  <si>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</si>
  <si>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</si>
  <si>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</si>
  <si>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</si>
  <si>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</si>
  <si>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</si>
  <si>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</si>
  <si>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</si>
  <si>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</si>
  <si>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</si>
  <si>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</si>
  <si>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</si>
  <si>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</si>
  <si>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</si>
  <si>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</si>
  <si>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</si>
  <si>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</si>
  <si>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</si>
  <si>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</si>
  <si>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</si>
  <si>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</si>
  <si>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</si>
  <si>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</si>
  <si>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</si>
  <si>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</si>
  <si>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</si>
  <si>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</si>
  <si>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</si>
  <si>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</si>
  <si>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</si>
  <si>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</si>
  <si>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</si>
  <si>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</si>
  <si>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</si>
  <si>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</si>
  <si>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</si>
  <si>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</si>
  <si>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</si>
  <si>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</si>
  <si>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</si>
  <si>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</si>
  <si>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</si>
  <si>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</si>
  <si>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</si>
  <si>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</si>
  <si>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</si>
  <si>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</si>
  <si>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</si>
  <si>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</si>
  <si>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</si>
  <si>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</si>
  <si>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</si>
  <si>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</si>
  <si>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</si>
  <si>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</si>
  <si>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</si>
  <si>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</si>
  <si>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</si>
  <si>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</si>
  <si>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</si>
  <si>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</si>
  <si>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</si>
  <si>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</si>
  <si>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</si>
  <si>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</si>
  <si>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</si>
  <si>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</si>
  <si>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</si>
  <si>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</si>
  <si>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</si>
  <si>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</si>
  <si>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</si>
  <si>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</si>
  <si>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</si>
  <si>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</si>
  <si>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</si>
  <si>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</si>
  <si>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</si>
  <si>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</si>
  <si>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</si>
  <si>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</si>
  <si>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</si>
  <si>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</si>
  <si>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</si>
  <si>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</si>
  <si>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</si>
  <si>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</si>
  <si>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</si>
  <si>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</si>
  <si>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</si>
  <si>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</si>
  <si>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</si>
  <si>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</si>
  <si>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</si>
  <si>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</si>
  <si>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</si>
  <si>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</si>
  <si>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</si>
  <si>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</si>
  <si>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</si>
  <si>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</si>
  <si>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</si>
  <si>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</si>
  <si>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</si>
  <si>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</si>
  <si>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</si>
  <si>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</si>
  <si>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</si>
  <si>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</si>
  <si>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</si>
  <si>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</si>
  <si>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</si>
  <si>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</si>
  <si>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</si>
  <si>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</si>
  <si>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</si>
  <si>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</si>
  <si>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</si>
  <si>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</si>
  <si>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</si>
  <si>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</si>
  <si>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</si>
  <si>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</si>
  <si>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</si>
  <si>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</si>
  <si>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</si>
  <si>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</si>
  <si>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</si>
  <si>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</si>
  <si>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</si>
  <si>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</si>
  <si>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</si>
  <si>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</si>
  <si>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</si>
  <si>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</si>
  <si>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</si>
  <si>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</si>
  <si>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</si>
  <si>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</si>
  <si>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</si>
  <si>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</si>
  <si>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</si>
  <si>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</si>
  <si>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</si>
  <si>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</si>
  <si>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</si>
  <si>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</si>
  <si>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</si>
  <si>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</si>
  <si>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</si>
  <si>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</si>
  <si>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</si>
  <si>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</si>
  <si>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</si>
  <si>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</si>
  <si>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</si>
  <si>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</si>
  <si>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</si>
  <si>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</si>
  <si>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</si>
  <si>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</si>
  <si>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</si>
  <si>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</si>
  <si>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</si>
  <si>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</si>
  <si>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</si>
  <si>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</si>
  <si>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</si>
  <si>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</si>
  <si>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</si>
  <si>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</si>
  <si>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</si>
  <si>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</si>
  <si>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</si>
  <si>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</si>
  <si>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</si>
  <si>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</si>
  <si>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</si>
  <si>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</si>
  <si>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</si>
  <si>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</si>
  <si>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</si>
  <si>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</si>
  <si>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</si>
  <si>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</si>
  <si>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</si>
  <si>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</si>
  <si>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</si>
  <si>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</si>
  <si>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</si>
  <si>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</si>
  <si>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</si>
  <si>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</si>
  <si>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</si>
  <si>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</si>
  <si>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</si>
  <si>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</si>
  <si>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</si>
  <si>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</si>
  <si>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</si>
  <si>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</si>
  <si>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</si>
  <si>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</si>
  <si>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</si>
  <si>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</si>
  <si>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</si>
  <si>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</si>
  <si>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</si>
  <si>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</si>
  <si>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</si>
  <si>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</si>
  <si>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</si>
  <si>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</si>
  <si>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</si>
  <si>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</si>
  <si>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</si>
  <si>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</si>
  <si>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</si>
  <si>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</si>
  <si>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</si>
  <si>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</si>
  <si>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</si>
  <si>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</si>
  <si>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</si>
  <si>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</si>
  <si>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</si>
  <si>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</si>
  <si>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</si>
  <si>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</si>
  <si>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</si>
  <si>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</si>
  <si>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</si>
  <si>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</si>
  <si>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</si>
  <si>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</si>
  <si>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</si>
  <si>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</si>
  <si>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</si>
  <si>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</si>
  <si>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</si>
  <si>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</si>
  <si>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</si>
  <si>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</si>
  <si>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</si>
  <si>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</si>
  <si>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</si>
  <si>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</si>
  <si>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</si>
  <si>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</si>
  <si>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</si>
  <si>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</si>
  <si>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</si>
  <si>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</si>
  <si>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</si>
  <si>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</si>
  <si>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</si>
  <si>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</si>
  <si>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</si>
  <si>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</si>
  <si>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</si>
  <si>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</si>
  <si>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</si>
  <si>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</si>
  <si>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</si>
  <si>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</si>
  <si>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</si>
  <si>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</si>
  <si>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</si>
  <si>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</si>
  <si>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</si>
  <si>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</si>
  <si>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</si>
  <si>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</si>
  <si>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</si>
  <si>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</si>
  <si>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</si>
  <si>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</si>
  <si>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</si>
  <si>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</si>
  <si>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</si>
  <si>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</si>
  <si>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</si>
  <si>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</si>
  <si>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</si>
  <si>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</si>
  <si>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</si>
  <si>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</si>
  <si>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</si>
  <si>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</si>
  <si>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</si>
  <si>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</si>
  <si>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</si>
  <si>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</si>
  <si>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</si>
  <si>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</si>
  <si>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</si>
  <si>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</si>
  <si>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</si>
  <si>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</si>
  <si>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</si>
  <si>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</si>
  <si>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</si>
  <si>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</si>
  <si>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</si>
  <si>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</si>
  <si>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</si>
  <si>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</si>
  <si>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</si>
  <si>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</si>
  <si>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</si>
  <si>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</si>
  <si>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</si>
  <si>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</si>
  <si>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</si>
  <si>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</si>
  <si>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</si>
  <si>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</si>
  <si>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</si>
  <si>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</si>
  <si>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</si>
  <si>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</si>
  <si>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</si>
  <si>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</si>
  <si>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</si>
  <si>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</si>
  <si>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</si>
  <si>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</si>
  <si>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</si>
  <si>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</si>
  <si>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</si>
  <si>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</si>
  <si>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</si>
  <si>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</si>
  <si>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</si>
  <si>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</si>
  <si>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</si>
  <si>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</si>
  <si>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</si>
  <si>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</si>
  <si>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</si>
  <si>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</si>
  <si>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</si>
  <si>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</si>
  <si>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</si>
  <si>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</si>
  <si>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</si>
  <si>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</si>
  <si>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</si>
  <si>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</si>
  <si>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</si>
  <si>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</si>
  <si>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</si>
  <si>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</si>
  <si>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</si>
  <si>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</si>
  <si>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</si>
  <si>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</si>
  <si>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</si>
  <si>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</si>
  <si>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</si>
  <si>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</si>
  <si>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</si>
  <si>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</si>
  <si>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</si>
  <si>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</si>
  <si>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</si>
  <si>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</si>
  <si>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</si>
  <si>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</si>
  <si>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</si>
  <si>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</si>
  <si>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</si>
  <si>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</si>
  <si>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</si>
  <si>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</si>
  <si>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</si>
  <si>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</si>
  <si>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</si>
  <si>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</si>
  <si>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</si>
  <si>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</si>
  <si>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</si>
  <si>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</si>
  <si>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</si>
  <si>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</si>
  <si>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</si>
  <si>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</si>
  <si>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</si>
  <si>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</si>
  <si>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</si>
  <si>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</si>
  <si>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</si>
  <si>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</si>
  <si>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</si>
  <si>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</si>
  <si>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</si>
  <si>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</si>
  <si>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</si>
  <si>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</si>
  <si>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</si>
  <si>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</si>
  <si>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</si>
  <si>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</si>
  <si>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</si>
  <si>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</si>
  <si>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</si>
  <si>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</si>
  <si>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</si>
  <si>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</si>
  <si>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</si>
  <si>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</si>
  <si>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</si>
  <si>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</si>
  <si>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</si>
  <si>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</si>
  <si>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</si>
  <si>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</si>
  <si>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</si>
  <si>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</si>
  <si>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</si>
  <si>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</si>
  <si>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</si>
  <si>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</si>
  <si>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</si>
  <si>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</si>
  <si>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</si>
  <si>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</si>
  <si>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</si>
  <si>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</si>
  <si>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</si>
  <si>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</si>
  <si>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</si>
  <si>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</si>
  <si>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</si>
  <si>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</si>
  <si>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</si>
  <si>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</si>
  <si>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</si>
  <si>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</si>
  <si>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</si>
  <si>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</si>
  <si>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</si>
  <si>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</si>
  <si>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</si>
  <si>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</si>
  <si>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</si>
  <si>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</si>
  <si>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</si>
  <si>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</si>
  <si>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</si>
  <si>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</si>
  <si>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</si>
  <si>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</si>
  <si>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</si>
  <si>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</si>
  <si>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</si>
  <si>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</si>
  <si>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</si>
  <si>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</si>
  <si>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</si>
  <si>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</si>
  <si>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</si>
  <si>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</si>
  <si>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</si>
  <si>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</si>
  <si>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</si>
  <si>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</si>
  <si>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</si>
  <si>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</si>
  <si>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</si>
  <si>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</si>
  <si>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</si>
  <si>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</si>
  <si>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</si>
  <si>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</si>
  <si>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</si>
  <si>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</si>
  <si>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</si>
  <si>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</si>
  <si>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</si>
  <si>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</si>
  <si>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</si>
  <si>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</si>
  <si>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</si>
  <si>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</si>
  <si>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</si>
  <si>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</si>
  <si>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</si>
  <si>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</si>
  <si>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</si>
  <si>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</si>
  <si>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</si>
  <si>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</si>
  <si>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</si>
  <si>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</si>
  <si>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</si>
  <si>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</si>
  <si>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</si>
  <si>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</si>
  <si>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</si>
  <si>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</si>
  <si>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</si>
  <si>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</si>
  <si>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</si>
  <si>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</si>
  <si>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</si>
  <si>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</si>
  <si>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</si>
  <si>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</si>
  <si>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</si>
  <si>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</si>
  <si>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</si>
  <si>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</si>
  <si>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</si>
  <si>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</si>
  <si>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</si>
  <si>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</si>
  <si>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</si>
  <si>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</si>
  <si>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</si>
  <si>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</si>
  <si>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</si>
  <si>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</si>
  <si>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</si>
  <si>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</si>
  <si>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</si>
  <si>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</si>
  <si>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</si>
  <si>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</si>
  <si>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</si>
  <si>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</si>
  <si>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</si>
  <si>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</si>
  <si>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</si>
  <si>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</si>
  <si>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</si>
  <si>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</si>
  <si>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</si>
  <si>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</si>
  <si>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</si>
  <si>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</si>
  <si>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</si>
  <si>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</si>
  <si>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</si>
  <si>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</si>
  <si>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</si>
  <si>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</si>
  <si>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</si>
  <si>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</si>
  <si>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</si>
  <si>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</si>
  <si>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</si>
  <si>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</si>
  <si>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</si>
  <si>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</si>
  <si>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</si>
  <si>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</si>
  <si>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</si>
  <si>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</si>
  <si>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</si>
  <si>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</si>
  <si>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</si>
  <si>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</si>
  <si>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</si>
  <si>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</si>
  <si>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</si>
  <si>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</si>
  <si>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</si>
  <si>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</si>
  <si>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</si>
  <si>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</si>
  <si>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</si>
  <si>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</si>
  <si>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</si>
  <si>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</si>
  <si>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</si>
  <si>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</si>
  <si>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</si>
  <si>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</si>
  <si>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</si>
  <si>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</si>
  <si>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</si>
  <si>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</si>
  <si>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</si>
  <si>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</si>
  <si>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</si>
  <si>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</si>
  <si>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</si>
  <si>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</si>
  <si>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</si>
  <si>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</si>
  <si>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</si>
  <si>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</si>
  <si>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</si>
  <si>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</si>
  <si>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</si>
  <si>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</si>
  <si>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</si>
  <si>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</si>
  <si>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</si>
  <si>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</si>
  <si>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</si>
  <si>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</si>
  <si>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</si>
  <si>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</si>
  <si>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</si>
  <si>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</si>
  <si>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</si>
  <si>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</si>
  <si>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</si>
  <si>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</si>
  <si>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</si>
  <si>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</si>
  <si>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</si>
  <si>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</si>
  <si>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</si>
  <si>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</si>
  <si>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</si>
  <si>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</si>
  <si>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</si>
  <si>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</si>
  <si>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</si>
  <si>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</si>
  <si>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</si>
  <si>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</si>
  <si>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</si>
  <si>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</si>
  <si>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</si>
  <si>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</si>
  <si>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</si>
  <si>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</si>
  <si>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</si>
  <si>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</si>
  <si>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</si>
  <si>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</si>
  <si>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</si>
  <si>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</si>
  <si>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</si>
  <si>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</si>
  <si>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</si>
  <si>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</si>
  <si>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</si>
  <si>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</si>
  <si>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</si>
  <si>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</si>
  <si>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</si>
  <si>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</si>
  <si>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</si>
  <si>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</si>
  <si>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</si>
  <si>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</si>
  <si>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</si>
  <si>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</si>
  <si>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</si>
  <si>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</si>
  <si>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</si>
  <si>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</si>
  <si>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</si>
  <si>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</si>
  <si>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</si>
  <si>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</si>
  <si>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</si>
  <si>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</si>
  <si>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</si>
  <si>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</si>
  <si>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</si>
  <si>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</si>
  <si>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</si>
  <si>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</si>
  <si>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</si>
  <si>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</si>
  <si>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</si>
  <si>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</si>
  <si>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</si>
  <si>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</si>
  <si>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</si>
  <si>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</si>
  <si>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</si>
  <si>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</si>
  <si>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</si>
  <si>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</si>
  <si>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</si>
  <si>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</si>
  <si>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</si>
  <si>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</si>
  <si>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</si>
  <si>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</si>
  <si>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</si>
  <si>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</si>
  <si>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</si>
  <si>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</si>
  <si>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</si>
  <si>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</si>
  <si>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</si>
  <si>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</si>
  <si>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</si>
  <si>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</si>
  <si>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</si>
  <si>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</si>
  <si>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</si>
  <si>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</si>
  <si>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</si>
  <si>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</si>
  <si>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</si>
  <si>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</si>
  <si>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</si>
  <si>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</si>
  <si>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</si>
  <si>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</si>
  <si>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</si>
  <si>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</si>
  <si>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</si>
  <si>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</si>
  <si>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</si>
  <si>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</si>
  <si>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</si>
  <si>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</si>
  <si>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</si>
  <si>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</si>
  <si>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</si>
  <si>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</si>
  <si>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</si>
  <si>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</si>
  <si>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</si>
  <si>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</si>
  <si>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</si>
  <si>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</si>
  <si>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</si>
  <si>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</si>
  <si>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</si>
  <si>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</si>
  <si>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</si>
  <si>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</si>
  <si>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</si>
  <si>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</si>
  <si>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</si>
  <si>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</si>
  <si>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</si>
  <si>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</si>
  <si>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</si>
  <si>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</si>
  <si>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</si>
  <si>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</si>
  <si>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</si>
  <si>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</si>
  <si>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</si>
  <si>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</si>
  <si>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</si>
  <si>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</si>
  <si>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</si>
  <si>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</si>
  <si>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</si>
  <si>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</si>
  <si>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</si>
  <si>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</si>
  <si>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</si>
  <si>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</si>
  <si>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</si>
  <si>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</si>
  <si>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</si>
  <si>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</si>
  <si>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</si>
  <si>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</si>
  <si>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</si>
  <si>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</si>
  <si>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</si>
  <si>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</si>
  <si>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</si>
  <si>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</si>
  <si>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</si>
  <si>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</si>
  <si>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</si>
  <si>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</si>
  <si>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</si>
  <si>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</si>
  <si>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</si>
  <si>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</si>
  <si>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</si>
  <si>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</si>
  <si>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</si>
  <si>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</si>
  <si>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</si>
  <si>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</si>
  <si>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</si>
  <si>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</si>
  <si>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</si>
  <si>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</si>
  <si>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</si>
  <si>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</si>
  <si>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</si>
  <si>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</si>
  <si>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</si>
  <si>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</si>
  <si>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</si>
  <si>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</si>
  <si>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</si>
  <si>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</si>
  <si>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</si>
  <si>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</si>
  <si>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</si>
  <si>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</si>
  <si>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</si>
  <si>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</si>
  <si>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</si>
  <si>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</si>
  <si>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</si>
  <si>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</si>
  <si>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</si>
  <si>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</si>
  <si>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</si>
  <si>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</si>
  <si>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</si>
  <si>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</si>
  <si>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</si>
  <si>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</si>
  <si>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</si>
  <si>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</si>
  <si>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</si>
  <si>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</si>
  <si>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</si>
  <si>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</si>
  <si>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</si>
  <si>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</si>
  <si>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</si>
  <si>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</si>
  <si>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</si>
  <si>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</si>
  <si>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</si>
  <si>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</si>
  <si>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</si>
  <si>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</si>
  <si>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</si>
  <si>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</si>
  <si>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</si>
  <si>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</si>
  <si>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</si>
  <si>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</si>
  <si>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</si>
  <si>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</si>
  <si>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</si>
  <si>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</si>
  <si>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</si>
  <si>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</si>
  <si>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</si>
  <si>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</si>
  <si>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</si>
  <si>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</si>
  <si>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</si>
  <si>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</si>
  <si>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</si>
  <si>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</si>
  <si>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</si>
  <si>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</si>
  <si>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</si>
  <si>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</si>
  <si>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</si>
  <si>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</si>
  <si>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</si>
  <si>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</si>
  <si>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</si>
  <si>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</si>
  <si>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</si>
  <si>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</si>
  <si>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</si>
  <si>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</si>
  <si>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</si>
  <si>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</si>
  <si>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</si>
  <si>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</si>
  <si>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</si>
  <si>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</si>
  <si>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</si>
  <si>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</si>
  <si>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</si>
  <si>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</si>
  <si>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</si>
  <si>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</si>
  <si>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</si>
  <si>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</si>
  <si>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</si>
  <si>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</si>
  <si>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</si>
  <si>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</si>
  <si>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</si>
  <si>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</si>
  <si>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</si>
  <si>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</si>
  <si>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</si>
  <si>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</si>
  <si>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</si>
  <si>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</si>
  <si>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</si>
  <si>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</si>
  <si>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</si>
  <si>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</si>
  <si>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</si>
  <si>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</si>
  <si>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</si>
  <si>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</si>
  <si>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</si>
  <si>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</si>
  <si>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</si>
  <si>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</si>
  <si>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</si>
  <si>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</si>
  <si>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</si>
  <si>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</si>
  <si>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</si>
  <si>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</si>
  <si>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</si>
  <si>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</si>
  <si>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</si>
  <si>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</si>
  <si>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</si>
  <si>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</si>
  <si>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</si>
  <si>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</si>
  <si>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</si>
  <si>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</si>
  <si>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</si>
  <si>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</si>
  <si>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</si>
  <si>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</si>
  <si>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</si>
  <si>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</si>
  <si>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</si>
  <si>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</si>
  <si>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</si>
  <si>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</si>
  <si>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</si>
  <si>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</si>
  <si>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</si>
  <si>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</si>
  <si>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</si>
  <si>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</si>
  <si>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</si>
  <si>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</si>
  <si>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</si>
  <si>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</si>
  <si>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</si>
  <si>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</si>
  <si>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</si>
  <si>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</si>
  <si>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</si>
  <si>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</si>
  <si>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</si>
  <si>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</si>
  <si>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</si>
  <si>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</si>
  <si>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</si>
  <si>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</si>
  <si>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</si>
  <si>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</si>
  <si>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</si>
  <si>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</si>
  <si>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</si>
  <si>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</si>
  <si>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</si>
  <si>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</si>
  <si>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</si>
  <si>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</si>
  <si>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</si>
  <si>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</si>
  <si>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</si>
  <si>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</si>
  <si>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</si>
  <si>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</si>
  <si>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</si>
  <si>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</si>
  <si>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</si>
  <si>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</si>
  <si>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</si>
  <si>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</si>
  <si>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</si>
  <si>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</si>
  <si>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</si>
  <si>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</si>
  <si>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</si>
  <si>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</si>
  <si>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</si>
  <si>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</si>
  <si>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</si>
  <si>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</si>
  <si>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</si>
  <si>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</si>
  <si>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</si>
  <si>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</si>
  <si>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</si>
  <si>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</si>
  <si>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</si>
  <si>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</si>
  <si>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</si>
  <si>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</si>
  <si>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</si>
  <si>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</si>
  <si>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</si>
  <si>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</si>
  <si>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</si>
  <si>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</si>
  <si>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</si>
  <si>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</si>
  <si>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</si>
  <si>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</si>
  <si>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</si>
  <si>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</si>
  <si>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</si>
  <si>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</si>
  <si>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</si>
  <si>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</si>
  <si>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</si>
  <si>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</si>
  <si>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</si>
  <si>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</si>
  <si>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</si>
  <si>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</si>
  <si>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</si>
  <si>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</si>
  <si>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</si>
  <si>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</si>
  <si>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</si>
  <si>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</si>
  <si>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</si>
  <si>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</si>
  <si>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</si>
  <si>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</si>
  <si>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</si>
  <si>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</si>
  <si>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</si>
  <si>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</si>
  <si>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</si>
  <si>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</si>
  <si>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</si>
  <si>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</si>
  <si>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</si>
  <si>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</si>
  <si>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</si>
  <si>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</si>
  <si>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</si>
  <si>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</si>
  <si>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</si>
  <si>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</si>
  <si>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</si>
  <si>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</si>
  <si>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</si>
  <si>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</si>
  <si>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</si>
  <si>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</si>
  <si>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</si>
  <si>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</si>
  <si>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</si>
  <si>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</si>
  <si>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</si>
  <si>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</si>
  <si>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</si>
  <si>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</si>
  <si>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</si>
  <si>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</si>
  <si>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</si>
  <si>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</si>
  <si>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</si>
  <si>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</si>
  <si>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</si>
  <si>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</si>
  <si>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</si>
  <si>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</si>
  <si>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</si>
  <si>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</si>
  <si>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</si>
  <si>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</si>
  <si>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</si>
  <si>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</si>
  <si>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</si>
  <si>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</si>
  <si>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</si>
  <si>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</si>
  <si>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</si>
  <si>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</si>
  <si>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</si>
  <si>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</si>
  <si>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</si>
  <si>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</si>
  <si>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</si>
  <si>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</si>
  <si>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</si>
  <si>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</si>
  <si>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</si>
  <si>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</si>
  <si>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</si>
  <si>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</si>
  <si>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</si>
  <si>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</si>
  <si>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</si>
  <si>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</si>
  <si>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</si>
  <si>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</si>
  <si>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</si>
  <si>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</si>
  <si>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</si>
  <si>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</si>
  <si>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</si>
  <si>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</si>
  <si>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</si>
  <si>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</si>
  <si>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</si>
  <si>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</si>
  <si>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</si>
  <si>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</si>
  <si>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</si>
  <si>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</si>
  <si>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</si>
  <si>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</si>
  <si>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</si>
  <si>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</si>
  <si>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</si>
  <si>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</si>
  <si>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</si>
  <si>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</si>
  <si>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</si>
  <si>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</si>
  <si>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</si>
  <si>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</si>
  <si>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</si>
  <si>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</si>
  <si>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</si>
  <si>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</si>
  <si>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</si>
  <si>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</si>
  <si>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</si>
  <si>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</si>
  <si>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</si>
  <si>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</si>
  <si>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</si>
  <si>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</si>
  <si>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</si>
  <si>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</si>
  <si>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</si>
  <si>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</si>
  <si>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</si>
  <si>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</si>
  <si>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</si>
  <si>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</si>
  <si>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</si>
  <si>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</si>
  <si>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</si>
  <si>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</si>
  <si>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</si>
  <si>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</si>
  <si>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</si>
  <si>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</si>
  <si>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</si>
  <si>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</si>
  <si>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</si>
  <si>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</si>
  <si>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</si>
  <si>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</si>
  <si>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</si>
  <si>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</si>
  <si>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</si>
  <si>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</si>
  <si>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</si>
  <si>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</si>
  <si>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</si>
  <si>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</si>
  <si>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</si>
  <si>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</si>
  <si>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</si>
  <si>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</si>
  <si>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</si>
  <si>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</si>
  <si>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</si>
  <si>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</si>
  <si>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</si>
  <si>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</si>
  <si>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</si>
  <si>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</si>
  <si>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</si>
  <si>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</si>
  <si>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</si>
  <si>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</si>
  <si>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</si>
  <si>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</si>
  <si>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</si>
  <si>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</si>
  <si>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</si>
  <si>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</si>
  <si>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</si>
  <si>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</si>
  <si>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</si>
  <si>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</si>
  <si>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</si>
  <si>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</si>
  <si>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</si>
  <si>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</si>
  <si>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</si>
  <si>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</si>
  <si>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</si>
  <si>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</si>
  <si>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</si>
  <si>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</si>
  <si>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</si>
  <si>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</si>
  <si>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</si>
  <si>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</si>
  <si>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</si>
  <si>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</si>
  <si>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</si>
  <si>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</si>
  <si>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</si>
  <si>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</si>
  <si>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</si>
  <si>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</si>
  <si>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</si>
  <si>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</si>
  <si>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</si>
  <si>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</si>
  <si>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</si>
  <si>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</si>
  <si>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</si>
  <si>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</si>
  <si>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</si>
  <si>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</si>
  <si>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</si>
  <si>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</si>
  <si>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</si>
  <si>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</si>
  <si>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</si>
  <si>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</si>
  <si>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</si>
  <si>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</si>
  <si>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</si>
  <si>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</si>
  <si>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</si>
  <si>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</si>
  <si>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</si>
  <si>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</si>
  <si>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</si>
  <si>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</si>
  <si>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</si>
  <si>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</si>
  <si>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</si>
  <si>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</si>
  <si>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</si>
  <si>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</si>
  <si>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</si>
  <si>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</si>
  <si>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</si>
  <si>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</si>
  <si>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</si>
  <si>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</si>
  <si>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</si>
  <si>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</si>
  <si>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</si>
  <si>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</si>
  <si>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</si>
  <si>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</si>
  <si>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</si>
  <si>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</si>
  <si>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</si>
  <si>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</si>
  <si>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</si>
  <si>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</si>
  <si>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</si>
  <si>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</si>
  <si>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</si>
  <si>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</si>
  <si>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</si>
  <si>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</si>
  <si>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</si>
  <si>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</si>
  <si>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</si>
  <si>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</si>
  <si>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</si>
  <si>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</si>
  <si>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</si>
  <si>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</si>
  <si>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</si>
  <si>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</si>
  <si>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</si>
  <si>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</si>
  <si>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</si>
  <si>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</si>
  <si>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</si>
  <si>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</si>
  <si>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</si>
  <si>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</si>
  <si>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</si>
  <si>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</si>
  <si>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</si>
  <si>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</si>
  <si>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</si>
  <si>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</si>
  <si>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</si>
  <si>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</si>
  <si>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</si>
  <si>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</si>
  <si>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</si>
  <si>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</si>
  <si>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</si>
  <si>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</si>
  <si>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</si>
  <si>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</si>
  <si>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</si>
  <si>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</si>
  <si>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</si>
  <si>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</si>
  <si>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</si>
  <si>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</si>
  <si>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</si>
  <si>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</si>
  <si>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</si>
  <si>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</si>
  <si>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</si>
  <si>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</si>
  <si>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</si>
  <si>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</si>
  <si>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</si>
  <si>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</si>
  <si>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</si>
  <si>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</si>
  <si>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</si>
  <si>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</si>
  <si>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</si>
  <si>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</si>
  <si>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</si>
  <si>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</si>
  <si>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</si>
  <si>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</si>
  <si>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</si>
  <si>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</si>
  <si>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</si>
  <si>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</si>
  <si>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</si>
  <si>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</si>
  <si>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</si>
  <si>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</si>
  <si>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</si>
  <si>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</si>
  <si>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</si>
  <si>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</si>
  <si>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</si>
  <si>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</si>
  <si>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</si>
  <si>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</si>
  <si>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</si>
  <si>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</si>
  <si>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</si>
  <si>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</si>
  <si>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</si>
  <si>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</si>
  <si>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</si>
  <si>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</si>
  <si>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</si>
  <si>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</si>
  <si>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</si>
  <si>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</si>
  <si>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</si>
  <si>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</si>
  <si>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</si>
  <si>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</si>
  <si>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</si>
  <si>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</si>
  <si>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</si>
  <si>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</si>
  <si>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</si>
  <si>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</si>
  <si>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</si>
  <si>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</si>
  <si>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</si>
  <si>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</si>
  <si>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</si>
  <si>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</si>
  <si>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</si>
  <si>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</si>
  <si>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</si>
  <si>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</si>
  <si>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</si>
  <si>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</si>
  <si>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</si>
  <si>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</si>
  <si>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</si>
  <si>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</si>
  <si>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</si>
  <si>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</si>
  <si>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</si>
  <si>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</si>
  <si>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</si>
  <si>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</si>
  <si>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</si>
  <si>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</si>
  <si>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</si>
  <si>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</si>
  <si>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</si>
  <si>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</si>
  <si>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</si>
  <si>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</si>
  <si>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</si>
  <si>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</si>
  <si>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</si>
  <si>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</si>
  <si>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</si>
  <si>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</si>
  <si>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</si>
  <si>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</si>
  <si>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</si>
  <si>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</si>
  <si>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</si>
  <si>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</si>
  <si>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</si>
  <si>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</si>
  <si>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</si>
  <si>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</si>
  <si>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</si>
  <si>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</si>
  <si>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</si>
  <si>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</si>
  <si>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</si>
  <si>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</si>
  <si>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</si>
  <si>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</si>
  <si>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</si>
  <si>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</si>
  <si>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</si>
  <si>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</si>
  <si>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</si>
  <si>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</si>
  <si>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</si>
  <si>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</si>
  <si>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</si>
  <si>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</si>
  <si>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</si>
  <si>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</si>
  <si>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</si>
  <si>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</si>
  <si>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</si>
  <si>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</si>
  <si>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</si>
  <si>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</si>
  <si>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</si>
  <si>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</si>
  <si>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</si>
  <si>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</si>
  <si>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</si>
  <si>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</si>
  <si>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</si>
  <si>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</si>
  <si>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</si>
  <si>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</si>
  <si>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</si>
  <si>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</si>
  <si>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</si>
  <si>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</si>
  <si>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</si>
  <si>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</si>
  <si>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</si>
  <si>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</si>
  <si>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</si>
  <si>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</si>
  <si>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</si>
  <si>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</si>
  <si>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</si>
  <si>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</si>
  <si>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</si>
  <si>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</si>
  <si>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</si>
  <si>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</si>
  <si>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</si>
  <si>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</si>
  <si>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</si>
  <si>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</si>
  <si>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</si>
  <si>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</si>
  <si>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</si>
  <si>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</si>
  <si>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</si>
  <si>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</si>
  <si>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</si>
  <si>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</si>
  <si>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</si>
  <si>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</si>
  <si>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</si>
  <si>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</si>
  <si>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</si>
  <si>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</si>
  <si>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</si>
  <si>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</si>
  <si>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</si>
  <si>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</si>
  <si>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</si>
  <si>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</si>
  <si>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</si>
  <si>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</si>
  <si>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</si>
  <si>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</si>
  <si>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</si>
  <si>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</si>
  <si>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</si>
  <si>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</si>
  <si>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</si>
  <si>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</si>
  <si>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</si>
  <si>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</si>
  <si>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</si>
  <si>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</si>
  <si>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</si>
  <si>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</si>
  <si>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</si>
  <si>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</si>
  <si>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</si>
  <si>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</si>
  <si>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</si>
  <si>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</si>
  <si>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</si>
  <si>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</si>
  <si>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</si>
  <si>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</si>
  <si>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</si>
  <si>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</si>
  <si>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</si>
  <si>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</si>
  <si>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</si>
  <si>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</si>
  <si>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</si>
  <si>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</si>
  <si>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</si>
  <si>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</si>
  <si>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</si>
  <si>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</si>
  <si>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</si>
  <si>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</si>
  <si>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</si>
  <si>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</si>
  <si>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</si>
  <si>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</si>
  <si>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</si>
  <si>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</si>
  <si>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</si>
  <si>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</si>
  <si>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</si>
  <si>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</si>
  <si>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</si>
  <si>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</si>
  <si>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</si>
  <si>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</si>
  <si>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</si>
  <si>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</si>
  <si>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</si>
  <si>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</si>
  <si>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</si>
  <si>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</si>
  <si>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</si>
  <si>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</si>
  <si>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</si>
  <si>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</si>
  <si>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</si>
  <si>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</si>
  <si>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</si>
  <si>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</si>
  <si>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</si>
  <si>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</si>
  <si>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</si>
  <si>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</si>
  <si>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</si>
  <si>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</si>
  <si>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</si>
  <si>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</si>
  <si>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</si>
  <si>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</si>
  <si>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</si>
  <si>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</si>
  <si>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</si>
  <si>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</si>
  <si>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</si>
  <si>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</si>
  <si>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</si>
  <si>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</si>
  <si>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</si>
  <si>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</si>
  <si>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</si>
  <si>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</si>
  <si>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</si>
  <si>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</si>
  <si>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</si>
  <si>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</si>
  <si>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</si>
  <si>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</si>
  <si>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</si>
  <si>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</si>
  <si>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</si>
  <si>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</si>
  <si>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</si>
  <si>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</si>
  <si>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</si>
  <si>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</si>
  <si>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</si>
  <si>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</si>
  <si>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</si>
  <si>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</si>
  <si>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</si>
  <si>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</si>
  <si>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</si>
  <si>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</si>
  <si>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</si>
  <si>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</si>
  <si>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</si>
  <si>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</si>
  <si>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</si>
  <si>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</si>
  <si>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</si>
  <si>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</si>
  <si>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</si>
  <si>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</si>
  <si>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</si>
  <si>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</si>
  <si>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</si>
  <si>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</si>
  <si>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</si>
  <si>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</si>
  <si>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</si>
  <si>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</si>
  <si>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</si>
  <si>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</si>
  <si>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</si>
  <si>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</si>
  <si>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</si>
  <si>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</si>
  <si>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</si>
  <si>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</si>
  <si>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</si>
  <si>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</si>
  <si>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</si>
  <si>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</si>
  <si>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</si>
  <si>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</si>
  <si>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</si>
  <si>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</si>
  <si>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</si>
  <si>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</si>
  <si>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</si>
  <si>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</si>
  <si>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</si>
  <si>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</si>
  <si>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</si>
  <si>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</si>
  <si>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</si>
  <si>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</si>
  <si>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</si>
  <si>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</si>
  <si>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</si>
  <si>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</si>
  <si>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</si>
  <si>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</si>
  <si>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</si>
  <si>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</si>
  <si>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</si>
  <si>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</si>
  <si>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</si>
  <si>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</si>
  <si>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</si>
  <si>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</si>
  <si>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</si>
  <si>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</si>
  <si>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</si>
  <si>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</si>
  <si>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</si>
  <si>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</si>
  <si>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</si>
  <si>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</si>
  <si>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</si>
  <si>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</si>
  <si>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</si>
  <si>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</si>
  <si>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</si>
  <si>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</si>
  <si>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</si>
  <si>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</si>
  <si>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</si>
  <si>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</si>
  <si>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</si>
  <si>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</si>
  <si>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</si>
  <si>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</si>
  <si>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</si>
  <si>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</si>
  <si>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</si>
  <si>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</si>
  <si>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</si>
  <si>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</si>
  <si>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</si>
  <si>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</si>
  <si>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</si>
  <si>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</si>
  <si>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</si>
  <si>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</si>
  <si>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</si>
  <si>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</si>
  <si>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</si>
  <si>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</si>
  <si>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</si>
  <si>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</si>
  <si>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</si>
  <si>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</si>
  <si>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</si>
  <si>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</si>
  <si>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</si>
  <si>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</si>
  <si>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</si>
  <si>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</si>
  <si>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</si>
  <si>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</si>
  <si>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</si>
  <si>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</si>
  <si>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</si>
  <si>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</si>
  <si>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</si>
  <si>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</si>
  <si>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</si>
  <si>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</si>
  <si>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</si>
  <si>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</si>
  <si>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</si>
  <si>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</si>
  <si>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</si>
  <si>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</si>
  <si>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</si>
  <si>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</si>
  <si>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</si>
  <si>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</si>
  <si>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</si>
  <si>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</si>
  <si>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</si>
  <si>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</si>
  <si>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</si>
  <si>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</si>
  <si>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</si>
  <si>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</si>
  <si>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</si>
  <si>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</si>
  <si>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</si>
  <si>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</si>
  <si>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</si>
  <si>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</si>
  <si>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</si>
  <si>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</si>
  <si>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</si>
  <si>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</si>
  <si>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</si>
  <si>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</si>
  <si>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</si>
  <si>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</si>
  <si>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</si>
  <si>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</si>
  <si>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</si>
  <si>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</si>
  <si>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</si>
  <si>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</si>
  <si>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</si>
  <si>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</si>
  <si>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</si>
  <si>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</si>
  <si>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</si>
  <si>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</si>
  <si>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</si>
  <si>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</si>
  <si>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</si>
  <si>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</si>
  <si>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</si>
  <si>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</si>
  <si>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</si>
  <si>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</si>
  <si>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</si>
  <si>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</si>
  <si>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</si>
  <si>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</si>
  <si>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</si>
  <si>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</si>
  <si>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</si>
  <si>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</si>
  <si>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</si>
  <si>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</si>
  <si>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</si>
  <si>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</si>
  <si>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</si>
  <si>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</si>
  <si>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</si>
  <si>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</si>
  <si>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</si>
  <si>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</si>
  <si>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</si>
  <si>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</si>
  <si>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</si>
  <si>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</si>
  <si>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</si>
  <si>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</si>
  <si>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</si>
  <si>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</si>
  <si>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</si>
  <si>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</si>
  <si>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</si>
  <si>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</si>
  <si>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</si>
  <si>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</si>
  <si>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</si>
  <si>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</si>
  <si>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</si>
  <si>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</si>
  <si>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</si>
  <si>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</si>
  <si>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</si>
  <si>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</si>
  <si>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</si>
  <si>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</si>
  <si>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</si>
  <si>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</si>
  <si>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</si>
  <si>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</si>
  <si>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</si>
  <si>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</si>
  <si>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</si>
  <si>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</si>
  <si>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</si>
  <si>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</si>
  <si>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</si>
  <si>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</si>
  <si>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</si>
  <si>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</si>
  <si>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</si>
  <si>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</si>
  <si>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</si>
  <si>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</si>
  <si>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</si>
  <si>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</si>
  <si>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</si>
  <si>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</si>
  <si>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</si>
  <si>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</si>
  <si>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</si>
  <si>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</si>
  <si>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</si>
  <si>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</si>
  <si>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</si>
  <si>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</si>
  <si>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</si>
  <si>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</si>
  <si>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</si>
  <si>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</si>
  <si>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</si>
  <si>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</si>
  <si>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</si>
  <si>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</si>
  <si>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</si>
  <si>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</si>
  <si>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</si>
  <si>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</si>
  <si>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</si>
  <si>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</si>
  <si>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</si>
  <si>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</si>
  <si>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</si>
  <si>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</si>
  <si>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</si>
  <si>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</si>
  <si>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</si>
  <si>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</si>
  <si>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</si>
  <si>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</si>
  <si>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</si>
  <si>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</si>
  <si>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</si>
  <si>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</si>
  <si>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</si>
  <si>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</si>
  <si>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</si>
  <si>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</si>
  <si>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</si>
  <si>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</si>
  <si>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</si>
  <si>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</si>
  <si>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</si>
  <si>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</si>
  <si>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</si>
  <si>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</si>
  <si>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</si>
  <si>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</si>
  <si>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</si>
  <si>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</si>
  <si>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</si>
  <si>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</si>
  <si>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</si>
  <si>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</si>
  <si>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</si>
  <si>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</si>
  <si>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</si>
  <si>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</si>
  <si>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</si>
  <si>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</si>
  <si>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</si>
  <si>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</si>
  <si>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</si>
  <si>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</si>
  <si>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</si>
  <si>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</si>
  <si>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</si>
  <si>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</si>
  <si>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</si>
  <si>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</si>
  <si>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</si>
  <si>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</si>
  <si>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</si>
  <si>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</si>
  <si>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</si>
  <si>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</si>
  <si>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</si>
  <si>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</si>
  <si>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</si>
  <si>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</si>
  <si>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</si>
  <si>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</si>
  <si>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</si>
  <si>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</si>
  <si>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</si>
  <si>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</si>
  <si>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</si>
  <si>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</si>
  <si>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</si>
  <si>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</si>
  <si>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</si>
  <si>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</si>
  <si>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</si>
  <si>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</si>
  <si>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</si>
  <si>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</si>
  <si>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</si>
  <si>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</si>
  <si>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</si>
  <si>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</si>
  <si>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</si>
  <si>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</si>
  <si>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</si>
  <si>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</si>
  <si>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</si>
  <si>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</si>
  <si>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</si>
  <si>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</si>
  <si>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</si>
  <si>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</si>
  <si>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</si>
  <si>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</si>
  <si>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</si>
  <si>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</si>
  <si>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</si>
  <si>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</si>
  <si>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</si>
  <si>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</si>
  <si>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</si>
  <si>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</si>
  <si>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</si>
  <si>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</si>
  <si>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</si>
  <si>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</si>
  <si>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</si>
  <si>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</si>
  <si>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</si>
  <si>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</si>
  <si>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</si>
  <si>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</si>
  <si>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</si>
  <si>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</si>
  <si>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</si>
  <si>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</si>
  <si>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</si>
  <si>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</si>
  <si>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</si>
  <si>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</si>
  <si>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</si>
  <si>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</si>
  <si>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</si>
  <si>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</si>
  <si>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</si>
  <si>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</si>
  <si>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</si>
  <si>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</si>
  <si>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</si>
  <si>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</si>
  <si>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</si>
  <si>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</si>
  <si>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</si>
  <si>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</si>
  <si>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</si>
  <si>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</si>
  <si>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</si>
  <si>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</si>
  <si>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</si>
  <si>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</si>
  <si>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</si>
  <si>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</si>
  <si>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</si>
  <si>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</si>
  <si>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</si>
  <si>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</si>
  <si>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</si>
  <si>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</si>
  <si>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</si>
  <si>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</si>
  <si>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</si>
  <si>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</si>
  <si>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</si>
  <si>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</si>
  <si>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</si>
  <si>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</si>
  <si>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</si>
  <si>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</si>
  <si>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</si>
  <si>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</si>
  <si>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</si>
  <si>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</si>
  <si>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</si>
  <si>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</si>
  <si>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</si>
  <si>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</si>
  <si>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</si>
  <si>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</si>
  <si>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</si>
  <si>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</si>
  <si>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</si>
  <si>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</si>
  <si>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</si>
  <si>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</si>
  <si>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</si>
  <si>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</si>
  <si>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</si>
  <si>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</si>
  <si>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</si>
  <si>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</si>
  <si>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</si>
  <si>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</si>
  <si>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</si>
  <si>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</si>
  <si>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</si>
  <si>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</si>
  <si>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</si>
  <si>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</si>
  <si>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</si>
  <si>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</si>
  <si>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</si>
  <si>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</si>
  <si>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</si>
  <si>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</si>
  <si>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</si>
  <si>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</si>
  <si>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</si>
  <si>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</si>
  <si>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</si>
  <si>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</si>
  <si>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</si>
  <si>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</si>
  <si>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</si>
  <si>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</si>
  <si>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</si>
  <si>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</si>
  <si>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</si>
  <si>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</si>
  <si>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</si>
  <si>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</si>
  <si>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</si>
  <si>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</si>
  <si>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</si>
  <si>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</si>
  <si>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</si>
  <si>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</si>
  <si>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</si>
  <si>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</si>
  <si>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</si>
  <si>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</si>
  <si>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</si>
  <si>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</si>
  <si>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</si>
  <si>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</si>
  <si>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</si>
  <si>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</si>
  <si>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</si>
  <si>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</si>
  <si>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</si>
  <si>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</si>
  <si>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</si>
  <si>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</si>
  <si>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</si>
  <si>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</si>
  <si>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</si>
  <si>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</si>
  <si>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</si>
  <si>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</si>
  <si>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</si>
  <si>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</si>
  <si>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</si>
  <si>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</si>
  <si>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</si>
  <si>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</si>
  <si>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</si>
  <si>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</si>
  <si>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</si>
  <si>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</si>
  <si>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</si>
  <si>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</si>
  <si>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</si>
  <si>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</si>
  <si>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</si>
  <si>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</si>
  <si>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</si>
  <si>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</si>
  <si>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</si>
  <si>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</si>
  <si>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</si>
  <si>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</si>
  <si>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</si>
  <si>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</si>
  <si>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</si>
  <si>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</si>
  <si>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</si>
  <si>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</si>
  <si>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</si>
  <si>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</si>
  <si>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</si>
  <si>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</si>
  <si>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</si>
  <si>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</si>
  <si>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</si>
  <si>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</si>
  <si>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</si>
  <si>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</si>
  <si>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</si>
  <si>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</si>
  <si>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</si>
  <si>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</si>
  <si>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</si>
  <si>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</si>
  <si>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</si>
  <si>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</si>
  <si>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</si>
  <si>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</si>
  <si>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</si>
  <si>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</si>
  <si>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</si>
  <si>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</si>
  <si>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</si>
  <si>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</si>
  <si>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</si>
  <si>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</si>
  <si>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</si>
  <si>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</si>
  <si>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</si>
  <si>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</si>
  <si>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</si>
  <si>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</si>
  <si>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</si>
  <si>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</si>
  <si>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</si>
  <si>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</si>
  <si>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</si>
  <si>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</si>
  <si>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</si>
  <si>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</si>
  <si>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</si>
  <si>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</si>
  <si>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</si>
  <si>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</si>
  <si>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</si>
  <si>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</si>
  <si>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</si>
  <si>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</si>
  <si>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</si>
  <si>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</si>
  <si>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</si>
  <si>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</si>
  <si>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</si>
  <si>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</si>
  <si>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</si>
  <si>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</si>
  <si>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</si>
  <si>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</si>
  <si>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</si>
  <si>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</si>
  <si>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</si>
  <si>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</si>
  <si>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</si>
  <si>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</si>
  <si>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</si>
  <si>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</si>
  <si>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</si>
  <si>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</si>
  <si>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</si>
  <si>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</si>
  <si>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</si>
  <si>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</si>
  <si>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</si>
  <si>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</si>
  <si>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</si>
  <si>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</si>
  <si>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</si>
  <si>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</si>
  <si>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</si>
  <si>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</si>
  <si>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</si>
  <si>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</si>
  <si>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</si>
  <si>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</si>
  <si>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</si>
  <si>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</si>
  <si>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</si>
  <si>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</si>
  <si>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</si>
  <si>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</si>
  <si>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</si>
  <si>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</si>
  <si>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</si>
  <si>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</si>
  <si>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</si>
  <si>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</si>
  <si>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</si>
  <si>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</si>
  <si>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</si>
  <si>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</si>
  <si>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</si>
  <si>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</si>
  <si>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</si>
  <si>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</si>
  <si>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</si>
  <si>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</si>
  <si>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</si>
  <si>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</si>
  <si>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</si>
  <si>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</si>
  <si>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</si>
  <si>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</si>
  <si>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</si>
  <si>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</si>
  <si>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</si>
  <si>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</si>
  <si>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</si>
  <si>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</si>
  <si>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</si>
  <si>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</si>
  <si>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</si>
  <si>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</si>
  <si>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</si>
  <si>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</si>
  <si>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</si>
  <si>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</si>
  <si>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</si>
  <si>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</si>
  <si>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</si>
  <si>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</si>
  <si>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</si>
  <si>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</si>
  <si>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</si>
  <si>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</si>
  <si>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</si>
  <si>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</si>
  <si>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</si>
  <si>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</si>
  <si>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</si>
  <si>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</si>
  <si>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</si>
  <si>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</si>
  <si>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</si>
  <si>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</si>
  <si>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</si>
  <si>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</si>
  <si>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</si>
  <si>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</si>
  <si>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</si>
  <si>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</si>
  <si>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</si>
  <si>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</si>
  <si>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</si>
  <si>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</si>
  <si>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</si>
  <si>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</si>
  <si>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</si>
  <si>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</si>
  <si>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</si>
  <si>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</si>
  <si>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</si>
  <si>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</si>
  <si>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</si>
  <si>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</si>
  <si>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</si>
  <si>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</si>
  <si>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</si>
  <si>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</si>
  <si>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</si>
  <si>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</si>
  <si>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</si>
  <si>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</si>
  <si>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</si>
  <si>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</si>
  <si>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</si>
  <si>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</si>
  <si>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</si>
  <si>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</si>
  <si>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</si>
  <si>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</si>
  <si>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</si>
  <si>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</si>
  <si>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</si>
  <si>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</si>
  <si>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</si>
  <si>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</si>
  <si>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</si>
  <si>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</si>
  <si>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</si>
  <si>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</si>
  <si>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</si>
  <si>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</si>
  <si>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</si>
  <si>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</si>
  <si>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</si>
  <si>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</si>
  <si>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</si>
  <si>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</si>
  <si>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</si>
  <si>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</si>
  <si>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</si>
  <si>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</si>
  <si>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</si>
  <si>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</si>
  <si>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</si>
  <si>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</si>
  <si>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</si>
  <si>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</si>
  <si>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</si>
  <si>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</si>
  <si>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</si>
  <si>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</si>
  <si>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</si>
  <si>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</si>
  <si>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</si>
  <si>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</si>
  <si>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</si>
  <si>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</si>
  <si>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</si>
  <si>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</si>
  <si>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</si>
  <si>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</si>
  <si>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</si>
  <si>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</si>
  <si>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</si>
  <si>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</si>
  <si>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</si>
  <si>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</si>
  <si>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</si>
  <si>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</si>
  <si>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</si>
  <si>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</si>
  <si>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</si>
  <si>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</si>
  <si>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</si>
  <si>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</si>
  <si>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</si>
  <si>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</si>
  <si>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</si>
  <si>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</si>
  <si>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</si>
  <si>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</si>
  <si>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</si>
  <si>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</si>
  <si>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</si>
  <si>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</si>
  <si>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</si>
  <si>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</si>
  <si>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</si>
  <si>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</si>
  <si>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</si>
  <si>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</si>
  <si>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</si>
  <si>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</si>
  <si>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</si>
  <si>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</si>
  <si>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</si>
  <si>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</si>
  <si>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</si>
  <si>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</si>
  <si>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</si>
  <si>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</si>
  <si>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</si>
  <si>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</si>
  <si>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</si>
  <si>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</si>
  <si>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</si>
  <si>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</si>
  <si>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</si>
  <si>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</si>
  <si>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</si>
  <si>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</si>
  <si>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</si>
  <si>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</si>
  <si>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</si>
  <si>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</si>
  <si>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</si>
  <si>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</si>
  <si>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</si>
  <si>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</si>
  <si>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</si>
  <si>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</si>
  <si>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</si>
  <si>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</si>
  <si>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</si>
  <si>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</si>
  <si>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</si>
  <si>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</si>
  <si>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</si>
  <si>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</si>
  <si>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</si>
  <si>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</si>
  <si>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</si>
  <si>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</si>
  <si>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</si>
  <si>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</si>
  <si>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</si>
  <si>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</si>
  <si>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</si>
  <si>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</si>
  <si>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</si>
  <si>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</si>
  <si>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</si>
  <si>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</si>
  <si>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</si>
  <si>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</si>
  <si>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</si>
  <si>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</si>
  <si>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</si>
  <si>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</si>
  <si>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</si>
  <si>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</si>
  <si>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</si>
  <si>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</si>
  <si>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</si>
  <si>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</si>
  <si>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</si>
  <si>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</si>
  <si>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</si>
  <si>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</si>
  <si>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</si>
  <si>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</si>
  <si>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</si>
  <si>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</si>
  <si>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</si>
  <si>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</si>
  <si>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</si>
  <si>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</si>
  <si>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</si>
  <si>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</si>
  <si>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</si>
  <si>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</si>
  <si>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</si>
  <si>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</si>
  <si>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</si>
  <si>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</si>
  <si>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</si>
  <si>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</si>
  <si>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</si>
  <si>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</si>
  <si>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</si>
  <si>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</si>
  <si>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</si>
  <si>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</si>
  <si>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</si>
  <si>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</si>
  <si>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</si>
  <si>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</si>
  <si>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</si>
  <si>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</si>
  <si>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</si>
  <si>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</si>
  <si>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</si>
  <si>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</si>
  <si>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</si>
  <si>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</si>
  <si>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</si>
  <si>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</si>
  <si>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</si>
  <si>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</si>
  <si>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</si>
  <si>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</si>
  <si>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</si>
  <si>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</si>
  <si>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</si>
  <si>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</si>
  <si>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</si>
  <si>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</si>
  <si>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</si>
  <si>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</si>
  <si>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</si>
  <si>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</si>
  <si>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</si>
  <si>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</si>
  <si>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</si>
  <si>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</si>
  <si>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</si>
  <si>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</si>
  <si>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</si>
  <si>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</si>
  <si>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</si>
  <si>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</si>
  <si>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</si>
  <si>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</si>
  <si>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</si>
  <si>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</si>
  <si>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</si>
  <si>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</si>
  <si>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</si>
  <si>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</si>
  <si>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</si>
  <si>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</si>
  <si>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</si>
  <si>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</si>
  <si>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</si>
  <si>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</si>
  <si>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</si>
  <si>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</si>
  <si>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</si>
  <si>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</si>
  <si>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</si>
  <si>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</si>
  <si>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</si>
  <si>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</si>
  <si>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</si>
  <si>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</si>
  <si>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</si>
  <si>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</si>
  <si>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</si>
  <si>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</si>
  <si>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</si>
  <si>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</si>
  <si>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</si>
  <si>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</si>
  <si>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</si>
  <si>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</si>
  <si>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</si>
  <si>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</si>
  <si>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</si>
  <si>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</si>
  <si>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</si>
  <si>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</si>
  <si>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</si>
  <si>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</si>
  <si>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</si>
  <si>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</si>
  <si>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</si>
  <si>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</si>
  <si>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</si>
  <si>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</si>
  <si>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</si>
  <si>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</si>
  <si>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</si>
  <si>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</si>
  <si>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</si>
  <si>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</si>
  <si>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</si>
  <si>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</si>
  <si>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</si>
  <si>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</si>
  <si>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</si>
  <si>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</si>
  <si>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</si>
  <si>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</si>
  <si>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</si>
  <si>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</si>
  <si>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</si>
  <si>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</si>
  <si>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</si>
  <si>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</si>
  <si>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</si>
  <si>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</si>
  <si>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</si>
  <si>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</si>
  <si>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</si>
  <si>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</si>
  <si>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</si>
  <si>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</si>
  <si>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</si>
  <si>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</si>
  <si>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</si>
  <si>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</si>
  <si>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</si>
  <si>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</si>
  <si>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</si>
  <si>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</si>
  <si>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</si>
  <si>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</si>
  <si>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</si>
  <si>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</si>
  <si>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</si>
  <si>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</si>
  <si>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</si>
  <si>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</si>
  <si>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</si>
  <si>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</si>
  <si>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</si>
  <si>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</si>
  <si>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</si>
  <si>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</si>
  <si>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</si>
  <si>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</si>
  <si>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</si>
  <si>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</si>
  <si>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</si>
  <si>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</si>
  <si>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</si>
  <si>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</si>
  <si>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</si>
  <si>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</si>
  <si>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</si>
  <si>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</si>
  <si>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</si>
  <si>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</si>
  <si>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</si>
  <si>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</si>
  <si>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</si>
  <si>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</si>
  <si>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</si>
  <si>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</si>
  <si>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</si>
  <si>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</si>
  <si>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</si>
  <si>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</si>
  <si>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</si>
  <si>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</si>
  <si>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</si>
  <si>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</si>
  <si>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</si>
  <si>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</si>
  <si>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</si>
  <si>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</si>
  <si>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</si>
  <si>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</si>
  <si>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</si>
  <si>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</si>
  <si>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</si>
  <si>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</si>
  <si>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</si>
  <si>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</si>
  <si>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</si>
  <si>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</si>
  <si>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</si>
  <si>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</si>
  <si>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</si>
  <si>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</si>
  <si>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</si>
  <si>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</si>
  <si>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</si>
  <si>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</si>
  <si>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</si>
  <si>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</si>
  <si>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</si>
  <si>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</si>
  <si>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</si>
  <si>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</si>
  <si>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</si>
  <si>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</si>
  <si>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</si>
  <si>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</si>
  <si>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</si>
  <si>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</si>
  <si>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</si>
  <si>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</si>
  <si>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</si>
  <si>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</si>
  <si>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</si>
  <si>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</si>
  <si>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</si>
  <si>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</si>
  <si>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</si>
  <si>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</si>
  <si>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</si>
  <si>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</si>
  <si>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</si>
  <si>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</si>
  <si>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</si>
  <si>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</si>
  <si>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</si>
  <si>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</si>
  <si>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</si>
  <si>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</si>
  <si>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</si>
  <si>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</si>
  <si>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</si>
  <si>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</si>
  <si>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</si>
  <si>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</si>
  <si>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</si>
  <si>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</si>
  <si>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</si>
  <si>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</si>
  <si>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</si>
  <si>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</si>
  <si>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</si>
  <si>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</si>
  <si>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</si>
  <si>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</si>
  <si>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</si>
  <si>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</si>
  <si>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</si>
  <si>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</si>
  <si>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</si>
  <si>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</si>
  <si>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</si>
  <si>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</si>
  <si>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</si>
  <si>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</si>
  <si>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</si>
  <si>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</si>
  <si>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</si>
  <si>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</si>
  <si>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</si>
  <si>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</si>
  <si>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</si>
  <si>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</si>
  <si>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</si>
  <si>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</si>
  <si>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</si>
  <si>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</si>
  <si>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</si>
  <si>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</si>
  <si>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</si>
  <si>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</si>
  <si>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</si>
  <si>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</si>
  <si>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</si>
  <si>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</si>
  <si>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</si>
  <si>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</si>
  <si>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</si>
  <si>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</si>
  <si>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</si>
  <si>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</si>
  <si>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</si>
  <si>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</si>
  <si>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</si>
  <si>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</si>
  <si>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</si>
  <si>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</si>
  <si>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</si>
  <si>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</si>
  <si>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</si>
  <si>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</si>
  <si>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</si>
  <si>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</si>
  <si>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</si>
  <si>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</si>
  <si>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</si>
  <si>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</si>
  <si>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</si>
  <si>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</si>
  <si>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</si>
  <si>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</si>
  <si>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</si>
  <si>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</si>
  <si>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</si>
  <si>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</si>
  <si>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</si>
  <si>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</si>
  <si>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</si>
  <si>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</si>
  <si>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</si>
  <si>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</si>
  <si>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</si>
  <si>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</si>
  <si>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</si>
  <si>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</si>
  <si>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</si>
  <si>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</si>
  <si>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</si>
  <si>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</si>
  <si>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</si>
  <si>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</si>
  <si>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</si>
  <si>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</si>
  <si>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</si>
  <si>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</si>
  <si>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</si>
  <si>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</si>
  <si>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</si>
  <si>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</si>
  <si>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</si>
  <si>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</si>
  <si>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</si>
  <si>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</si>
  <si>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</si>
  <si>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</si>
  <si>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</si>
  <si>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</si>
  <si>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</si>
  <si>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</si>
  <si>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</si>
  <si>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</si>
  <si>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</si>
  <si>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</si>
  <si>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</si>
  <si>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</si>
  <si>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</si>
  <si>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</si>
  <si>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</si>
  <si>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</si>
  <si>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</si>
  <si>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</si>
  <si>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</si>
  <si>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</si>
  <si>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</si>
  <si>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</si>
  <si>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</si>
  <si>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</si>
  <si>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</si>
  <si>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</si>
  <si>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</si>
  <si>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</si>
  <si>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</si>
  <si>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</si>
  <si>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</si>
  <si>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</si>
  <si>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</si>
  <si>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</si>
  <si>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</si>
  <si>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</si>
  <si>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</si>
  <si>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</si>
  <si>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</si>
  <si>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</si>
  <si>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</si>
  <si>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</si>
  <si>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</si>
  <si>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</si>
  <si>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</si>
  <si>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</si>
  <si>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</si>
  <si>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</si>
  <si>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</si>
  <si>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</si>
  <si>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</si>
  <si>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</si>
  <si>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</si>
  <si>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</si>
  <si>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</si>
  <si>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</si>
  <si>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</si>
  <si>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</si>
  <si>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</si>
  <si>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</si>
  <si>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</si>
  <si>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</si>
  <si>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</si>
  <si>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</si>
  <si>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</si>
  <si>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</si>
  <si>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</si>
  <si>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</si>
  <si>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</si>
  <si>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</si>
  <si>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</si>
  <si>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</si>
  <si>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</si>
  <si>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</si>
  <si>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</si>
  <si>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</si>
  <si>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</si>
  <si>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</si>
  <si>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</si>
  <si>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</si>
  <si>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</si>
  <si>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</si>
  <si>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</si>
  <si>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</si>
  <si>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</si>
  <si>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</si>
  <si>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</si>
  <si>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</si>
  <si>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</si>
  <si>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</si>
  <si>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</si>
  <si>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</si>
  <si>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</si>
  <si>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</si>
  <si>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</si>
  <si>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</si>
  <si>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</si>
  <si>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</si>
  <si>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</si>
  <si>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</si>
  <si>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</si>
  <si>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</si>
  <si>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</si>
  <si>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</si>
  <si>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</si>
  <si>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</si>
  <si>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</si>
  <si>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</si>
  <si>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</si>
  <si>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</si>
  <si>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</si>
  <si>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</si>
  <si>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</si>
  <si>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</si>
  <si>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</si>
  <si>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</si>
  <si>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</si>
  <si>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</si>
  <si>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</si>
  <si>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</si>
  <si>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</si>
  <si>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</si>
  <si>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</si>
  <si>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</si>
  <si>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</si>
  <si>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</si>
  <si>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</si>
  <si>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</si>
  <si>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</si>
  <si>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</si>
  <si>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</si>
  <si>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</si>
  <si>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</si>
  <si>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</si>
  <si>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</si>
  <si>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</si>
  <si>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</si>
  <si>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</si>
  <si>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</si>
  <si>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</si>
  <si>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</si>
  <si>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</si>
  <si>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</si>
  <si>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</si>
  <si>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</si>
  <si>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</si>
  <si>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</si>
  <si>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</si>
  <si>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</si>
  <si>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</si>
  <si>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</si>
  <si>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</si>
  <si>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</si>
  <si>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</si>
  <si>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</si>
  <si>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</si>
  <si>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</si>
  <si>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</si>
  <si>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</si>
  <si>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</si>
  <si>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</si>
  <si>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</si>
  <si>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</si>
  <si>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</si>
  <si>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</si>
  <si>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</si>
  <si>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</si>
  <si>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</si>
  <si>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</si>
  <si>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</si>
  <si>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</si>
  <si>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</si>
  <si>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</si>
  <si>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</si>
  <si>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</si>
  <si>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</si>
  <si>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</si>
  <si>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</si>
  <si>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</si>
  <si>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</si>
  <si>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</si>
  <si>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</si>
  <si>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</si>
  <si>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</si>
  <si>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</si>
  <si>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</si>
  <si>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</si>
  <si>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</si>
  <si>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</si>
  <si>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</si>
  <si>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</si>
  <si>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</si>
  <si>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</si>
  <si>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</si>
  <si>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</si>
  <si>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</si>
  <si>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</si>
  <si>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</si>
  <si>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</si>
  <si>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</si>
  <si>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</si>
  <si>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</si>
  <si>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</si>
  <si>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</si>
  <si>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</si>
  <si>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</si>
  <si>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</si>
  <si>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</si>
  <si>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</si>
  <si>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</si>
  <si>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</si>
  <si>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</si>
  <si>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</si>
  <si>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</si>
  <si>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</si>
  <si>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</si>
  <si>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</si>
  <si>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</si>
  <si>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</si>
  <si>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</si>
  <si>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</si>
  <si>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</si>
  <si>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</si>
  <si>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</si>
  <si>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</si>
  <si>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</si>
  <si>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</si>
  <si>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</si>
  <si>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</si>
  <si>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</si>
  <si>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</si>
  <si>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</si>
  <si>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</si>
  <si>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</si>
  <si>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</si>
  <si>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</si>
  <si>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</si>
  <si>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</si>
  <si>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</si>
  <si>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</si>
  <si>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</si>
  <si>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</si>
  <si>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</si>
  <si>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</si>
  <si>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</si>
  <si>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</si>
  <si>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</si>
  <si>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</si>
  <si>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</si>
  <si>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</si>
  <si>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</si>
  <si>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</si>
  <si>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</si>
  <si>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</si>
  <si>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</si>
  <si>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</si>
  <si>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</si>
  <si>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</si>
  <si>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</si>
  <si>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</si>
  <si>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</si>
  <si>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</si>
  <si>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</si>
  <si>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</si>
  <si>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</si>
  <si>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</si>
  <si>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</si>
  <si>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</si>
  <si>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</si>
  <si>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</si>
  <si>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</si>
  <si>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</si>
  <si>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</si>
  <si>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</si>
  <si>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</si>
  <si>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</si>
  <si>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</si>
  <si>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</si>
  <si>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</si>
  <si>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</si>
  <si>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</si>
  <si>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</si>
  <si>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</si>
  <si>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</si>
  <si>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</si>
  <si>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</si>
  <si>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</si>
  <si>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</si>
  <si>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</si>
  <si>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</si>
  <si>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</si>
  <si>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</si>
  <si>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</si>
  <si>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</si>
  <si>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</si>
  <si>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</si>
  <si>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</si>
  <si>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</si>
  <si>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</si>
  <si>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</si>
  <si>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</si>
  <si>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</si>
  <si>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</si>
  <si>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</si>
  <si>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</si>
  <si>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</si>
  <si>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</si>
  <si>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</si>
  <si>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</si>
  <si>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</si>
  <si>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</si>
  <si>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</si>
  <si>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</si>
  <si>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</si>
  <si>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</si>
  <si>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</si>
  <si>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</si>
  <si>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</si>
  <si>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</si>
  <si>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</si>
  <si>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</si>
  <si>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</si>
  <si>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</si>
  <si>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</si>
  <si>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</si>
  <si>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</si>
  <si>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</si>
  <si>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</si>
  <si>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</si>
  <si>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</si>
  <si>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</si>
  <si>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</si>
  <si>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</si>
  <si>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</si>
  <si>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</si>
  <si>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</si>
  <si>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</si>
  <si>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</si>
  <si>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</si>
  <si>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</si>
  <si>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</si>
  <si>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</si>
  <si>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</si>
  <si>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</si>
  <si>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</si>
  <si>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</si>
  <si>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</si>
  <si>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</si>
  <si>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</si>
  <si>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</si>
  <si>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</si>
  <si>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</si>
  <si>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</si>
  <si>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</si>
  <si>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</si>
  <si>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</si>
  <si>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</si>
  <si>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</si>
  <si>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</si>
  <si>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</si>
  <si>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</si>
  <si>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</si>
  <si>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</si>
  <si>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</si>
  <si>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</si>
  <si>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</si>
  <si>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</si>
  <si>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</si>
  <si>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</si>
  <si>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</si>
  <si>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</si>
  <si>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</si>
  <si>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</si>
  <si>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</si>
  <si>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</si>
  <si>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</si>
  <si>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</si>
  <si>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</si>
  <si>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</si>
  <si>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</si>
  <si>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</si>
  <si>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</si>
  <si>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</si>
  <si>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</si>
  <si>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</si>
  <si>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</si>
  <si>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</si>
  <si>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</si>
  <si>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</si>
  <si>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</si>
  <si>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</si>
  <si>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</si>
  <si>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</si>
  <si>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</si>
  <si>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</si>
  <si>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</si>
  <si>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</si>
  <si>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</si>
  <si>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</si>
  <si>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</si>
  <si>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</si>
  <si>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</si>
  <si>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</si>
  <si>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</si>
  <si>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</si>
  <si>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</si>
  <si>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</si>
  <si>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</si>
  <si>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</si>
  <si>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</si>
  <si>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</si>
  <si>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</si>
  <si>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</si>
  <si>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</si>
  <si>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</si>
  <si>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</si>
  <si>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</si>
  <si>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</si>
  <si>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</si>
  <si>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</si>
  <si>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</si>
  <si>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</si>
  <si>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</si>
  <si>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</si>
  <si>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</si>
  <si>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</si>
  <si>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</si>
  <si>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</si>
  <si>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</si>
  <si>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</si>
  <si>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</si>
  <si>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</si>
  <si>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</si>
  <si>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</si>
  <si>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</si>
  <si>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</si>
  <si>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</si>
  <si>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</si>
  <si>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</si>
  <si>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</si>
  <si>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</si>
  <si>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</si>
  <si>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</si>
  <si>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</si>
  <si>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</si>
  <si>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</si>
  <si>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</si>
  <si>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</si>
  <si>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</si>
  <si>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</si>
  <si>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</si>
  <si>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</si>
  <si>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</si>
  <si>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</si>
  <si>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</si>
  <si>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</si>
  <si>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</si>
  <si>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</si>
  <si>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</si>
  <si>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</si>
  <si>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</si>
  <si>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</si>
  <si>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</si>
  <si>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</si>
  <si>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</si>
  <si>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</si>
  <si>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</si>
  <si>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</si>
  <si>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</si>
  <si>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</si>
  <si>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</si>
  <si>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</si>
  <si>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</si>
  <si>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</si>
  <si>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</si>
  <si>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</si>
  <si>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</si>
  <si>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</si>
  <si>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</si>
  <si>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</si>
  <si>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</si>
  <si>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</si>
  <si>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</si>
  <si>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</si>
  <si>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</si>
  <si>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</si>
  <si>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</si>
  <si>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</si>
  <si>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</si>
  <si>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</si>
  <si>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</si>
  <si>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</si>
  <si>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</si>
  <si>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</si>
  <si>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</si>
  <si>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</si>
  <si>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</si>
  <si>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</si>
  <si>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</si>
  <si>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</si>
  <si>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</si>
  <si>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</si>
  <si>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</si>
  <si>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</si>
  <si>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</si>
  <si>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</si>
  <si>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</si>
  <si>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</si>
  <si>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</si>
  <si>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</si>
  <si>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</si>
  <si>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</si>
  <si>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</si>
  <si>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</si>
  <si>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</si>
  <si>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</si>
  <si>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</si>
  <si>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</si>
  <si>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</si>
  <si>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</si>
  <si>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</si>
  <si>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</si>
  <si>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</si>
  <si>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</si>
  <si>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</si>
  <si>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</si>
  <si>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</si>
  <si>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</si>
  <si>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</si>
  <si>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</si>
  <si>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</si>
  <si>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</si>
  <si>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</si>
  <si>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</si>
  <si>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</si>
  <si>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</si>
  <si>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</si>
  <si>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</si>
  <si>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</si>
  <si>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</si>
  <si>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</si>
  <si>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</si>
  <si>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</si>
  <si>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</si>
  <si>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</si>
  <si>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</si>
  <si>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</si>
  <si>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</si>
  <si>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</si>
  <si>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</si>
  <si>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</si>
  <si>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</si>
  <si>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</si>
  <si>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</si>
  <si>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</si>
  <si>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</si>
  <si>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</si>
  <si>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</si>
  <si>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</si>
  <si>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</si>
  <si>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</si>
  <si>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</si>
  <si>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</si>
  <si>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</si>
  <si>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</si>
  <si>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</si>
  <si>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</si>
  <si>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</si>
  <si>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</si>
  <si>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</si>
  <si>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</si>
  <si>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</si>
  <si>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</si>
  <si>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</si>
  <si>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</si>
  <si>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</si>
  <si>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</si>
  <si>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</si>
  <si>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</si>
  <si>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</si>
  <si>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</si>
  <si>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</si>
  <si>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</si>
  <si>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</si>
  <si>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</si>
  <si>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</si>
  <si>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</si>
  <si>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</si>
  <si>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</si>
  <si>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</si>
  <si>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</si>
  <si>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</si>
  <si>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</si>
  <si>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</si>
  <si>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</si>
  <si>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</si>
  <si>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</si>
  <si>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</si>
  <si>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</si>
  <si>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</si>
  <si>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</si>
  <si>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</si>
  <si>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</si>
  <si>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</si>
  <si>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</si>
  <si>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</si>
  <si>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</si>
  <si>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</si>
  <si>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</si>
  <si>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</si>
  <si>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</si>
  <si>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</si>
  <si>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</si>
  <si>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</si>
  <si>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</si>
  <si>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</si>
  <si>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</si>
  <si>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</si>
  <si>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</si>
  <si>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</si>
  <si>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</si>
  <si>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</si>
  <si>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</si>
  <si>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</si>
  <si>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</si>
  <si>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</si>
  <si>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</si>
  <si>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</si>
  <si>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</si>
  <si>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</si>
  <si>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</si>
  <si>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</si>
  <si>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</si>
  <si>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</si>
  <si>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</si>
  <si>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</si>
  <si>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</si>
  <si>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</si>
  <si>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</si>
  <si>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</si>
  <si>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</si>
  <si>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</si>
  <si>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</si>
  <si>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</si>
  <si>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</si>
  <si>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</si>
  <si>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</si>
  <si>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</si>
  <si>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</si>
  <si>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</si>
  <si>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</si>
  <si>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</si>
  <si>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</si>
  <si>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</si>
  <si>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</si>
  <si>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</si>
  <si>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</si>
  <si>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</si>
  <si>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</si>
  <si>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</si>
  <si>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</si>
  <si>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</si>
  <si>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</si>
  <si>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</si>
  <si>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</si>
  <si>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</si>
  <si>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</si>
  <si>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</si>
  <si>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</si>
  <si>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</si>
  <si>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</si>
  <si>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</si>
  <si>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</si>
  <si>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</si>
  <si>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</si>
  <si>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</si>
  <si>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</si>
  <si>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</si>
  <si>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</si>
  <si>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</si>
  <si>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</si>
  <si>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</si>
  <si>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</si>
  <si>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</si>
  <si>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</si>
  <si>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</si>
  <si>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</si>
  <si>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</si>
  <si>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</si>
  <si>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</si>
  <si>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</si>
  <si>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</si>
  <si>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</si>
  <si>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</si>
  <si>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</si>
  <si>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</si>
  <si>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</si>
  <si>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</si>
  <si>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</si>
  <si>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</si>
  <si>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</si>
  <si>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</si>
  <si>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</si>
  <si>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</si>
  <si>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</si>
  <si>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</si>
  <si>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</si>
  <si>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</si>
  <si>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</si>
  <si>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</si>
  <si>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</si>
  <si>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</si>
  <si>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</si>
  <si>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</si>
  <si>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</si>
  <si>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</si>
  <si>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</si>
  <si>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</si>
  <si>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</si>
  <si>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</si>
  <si>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</si>
  <si>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</si>
  <si>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</si>
  <si>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</si>
  <si>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</si>
  <si>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</si>
  <si>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</si>
  <si>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</si>
  <si>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</si>
  <si>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</si>
  <si>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</si>
  <si>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</si>
  <si>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</si>
  <si>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</si>
  <si>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</si>
  <si>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</si>
  <si>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</si>
  <si>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</si>
  <si>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</si>
  <si>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</si>
  <si>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</si>
  <si>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</si>
  <si>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</si>
  <si>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</si>
  <si>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</si>
  <si>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</si>
  <si>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</si>
  <si>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</si>
  <si>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</si>
  <si>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</si>
  <si>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</si>
  <si>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</si>
  <si>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</si>
  <si>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</si>
  <si>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</si>
  <si>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</si>
  <si>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</si>
  <si>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</si>
  <si>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</si>
  <si>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</si>
  <si>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</si>
  <si>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</si>
  <si>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</si>
  <si>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</si>
  <si>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</si>
  <si>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</si>
  <si>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</si>
  <si>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</si>
  <si>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</si>
  <si>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</si>
  <si>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</si>
  <si>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</si>
  <si>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</si>
  <si>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</si>
  <si>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</si>
  <si>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</si>
  <si>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</si>
  <si>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</si>
  <si>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</si>
  <si>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</si>
  <si>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</si>
  <si>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</si>
  <si>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</si>
  <si>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</si>
  <si>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</si>
  <si>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</si>
  <si>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</si>
  <si>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</si>
  <si>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</si>
  <si>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</si>
  <si>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</si>
  <si>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</si>
  <si>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</si>
  <si>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</si>
  <si>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</si>
  <si>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</si>
  <si>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</si>
  <si>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</si>
  <si>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</si>
  <si>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</si>
  <si>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</si>
  <si>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</si>
  <si>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</si>
  <si>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</si>
  <si>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</si>
  <si>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</si>
  <si>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</si>
  <si>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</si>
  <si>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</si>
  <si>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</si>
  <si>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</si>
  <si>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</si>
  <si>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</si>
  <si>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</si>
  <si>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</si>
  <si>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</si>
  <si>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</si>
  <si>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</si>
  <si>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</si>
  <si>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</si>
  <si>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</si>
  <si>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</si>
  <si>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</si>
  <si>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</si>
  <si>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</si>
  <si>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</si>
  <si>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</si>
  <si>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</si>
  <si>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</si>
  <si>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</si>
  <si>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</si>
  <si>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</si>
  <si>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</si>
  <si>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</si>
  <si>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</si>
  <si>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</si>
  <si>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</si>
  <si>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</si>
  <si>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</si>
  <si>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</si>
  <si>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</si>
  <si>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</si>
  <si>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</si>
  <si>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</si>
  <si>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</si>
  <si>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</si>
  <si>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</si>
  <si>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</si>
  <si>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</si>
  <si>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</si>
  <si>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</si>
  <si>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</si>
  <si>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</si>
  <si>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</si>
  <si>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</si>
  <si>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</si>
  <si>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</si>
  <si>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</si>
  <si>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</si>
  <si>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</si>
  <si>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</si>
  <si>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</si>
  <si>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</si>
  <si>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</si>
  <si>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</si>
  <si>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</si>
  <si>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</si>
  <si>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</si>
  <si>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</si>
  <si>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</si>
  <si>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</si>
  <si>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</si>
  <si>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</si>
  <si>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</si>
  <si>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</si>
  <si>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</si>
  <si>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</si>
  <si>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</si>
  <si>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</si>
  <si>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</si>
  <si>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</si>
  <si>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</si>
  <si>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</si>
  <si>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</si>
  <si>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</si>
  <si>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</si>
  <si>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</si>
  <si>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</si>
  <si>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</si>
  <si>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</si>
  <si>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</si>
  <si>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</si>
  <si>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</si>
  <si>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</si>
  <si>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</si>
  <si>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</si>
  <si>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</si>
  <si>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</si>
  <si>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</si>
  <si>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</si>
  <si>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</si>
  <si>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</si>
  <si>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</si>
  <si>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</si>
  <si>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</si>
  <si>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</si>
  <si>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</si>
  <si>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</si>
  <si>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</si>
  <si>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</si>
  <si>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</si>
  <si>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</si>
  <si>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</si>
  <si>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</si>
  <si>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</si>
  <si>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</si>
  <si>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</si>
  <si>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</si>
  <si>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</si>
  <si>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</si>
  <si>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</si>
  <si>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</si>
  <si>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</si>
  <si>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</si>
  <si>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</si>
  <si>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</si>
  <si>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</si>
  <si>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</si>
  <si>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</si>
  <si>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</si>
  <si>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</si>
  <si>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</si>
  <si>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</si>
  <si>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</si>
  <si>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</si>
  <si>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</si>
  <si>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</si>
  <si>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</si>
  <si>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</si>
  <si>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</si>
  <si>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</si>
  <si>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</si>
  <si>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</si>
  <si>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</si>
  <si>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</si>
  <si>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</si>
  <si>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</si>
  <si>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</si>
  <si>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</si>
  <si>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</si>
  <si>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</si>
  <si>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</si>
  <si>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</si>
  <si>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</si>
  <si>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</si>
  <si>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</si>
  <si>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</si>
  <si>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</si>
  <si>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</si>
  <si>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</si>
  <si>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</si>
  <si>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</si>
  <si>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</si>
  <si>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</si>
  <si>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</si>
  <si>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</si>
  <si>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</si>
  <si>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</si>
  <si>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</si>
  <si>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</si>
  <si>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</si>
  <si>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</si>
  <si>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</si>
  <si>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</si>
  <si>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</si>
  <si>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</si>
  <si>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</si>
  <si>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</si>
  <si>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</si>
  <si>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</si>
  <si>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</si>
  <si>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</si>
  <si>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</si>
  <si>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</si>
  <si>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</si>
  <si>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</si>
  <si>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</si>
  <si>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</si>
  <si>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</si>
  <si>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</si>
  <si>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</si>
  <si>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</si>
  <si>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</si>
  <si>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</si>
  <si>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</si>
  <si>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</si>
  <si>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</si>
  <si>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</si>
  <si>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</si>
  <si>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</si>
  <si>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</si>
  <si>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</si>
  <si>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</si>
  <si>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</si>
  <si>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</si>
  <si>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</si>
  <si>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</si>
  <si>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</si>
  <si>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</si>
  <si>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</si>
  <si>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</si>
  <si>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</si>
  <si>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</si>
  <si>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</si>
  <si>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</si>
  <si>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</si>
  <si>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</si>
  <si>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</si>
  <si>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</si>
  <si>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</si>
  <si>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</si>
  <si>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</si>
  <si>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</si>
  <si>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</si>
  <si>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</si>
  <si>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</si>
  <si>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</si>
  <si>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</si>
  <si>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</si>
  <si>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</si>
  <si>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</si>
  <si>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</si>
  <si>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</si>
  <si>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</si>
  <si>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</si>
  <si>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</si>
  <si>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</si>
  <si>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</si>
  <si>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</si>
  <si>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</si>
  <si>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</si>
  <si>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</si>
  <si>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</si>
  <si>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</si>
  <si>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</si>
  <si>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</si>
  <si>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</si>
  <si>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</si>
  <si>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</si>
  <si>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</si>
  <si>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</si>
  <si>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</si>
  <si>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</si>
  <si>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</si>
  <si>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</si>
  <si>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</si>
  <si>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</si>
  <si>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</si>
  <si>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</si>
  <si>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</si>
  <si>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</si>
  <si>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</si>
  <si>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</si>
  <si>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</si>
  <si>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</si>
  <si>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</si>
  <si>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</si>
  <si>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</si>
  <si>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</si>
  <si>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</si>
  <si>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</si>
  <si>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</si>
  <si>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</si>
  <si>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</si>
  <si>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</si>
  <si>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</si>
  <si>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</si>
  <si>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</si>
  <si>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</si>
  <si>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</si>
  <si>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</si>
  <si>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</si>
  <si>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</si>
  <si>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</si>
  <si>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</si>
  <si>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</si>
  <si>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</si>
  <si>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</si>
  <si>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</si>
  <si>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</si>
  <si>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</si>
  <si>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</si>
  <si>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</si>
  <si>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</si>
  <si>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</si>
  <si>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</si>
  <si>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</si>
  <si>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</si>
  <si>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</si>
  <si>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</si>
  <si>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</si>
  <si>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</si>
  <si>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</si>
  <si>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</si>
  <si>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</si>
  <si>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</si>
  <si>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</si>
  <si>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</si>
  <si>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</si>
  <si>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</si>
  <si>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</si>
  <si>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</si>
  <si>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</si>
  <si>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</si>
  <si>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</si>
  <si>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</si>
  <si>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</si>
  <si>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</si>
  <si>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</si>
  <si>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</si>
  <si>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</si>
  <si>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</si>
  <si>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</si>
  <si>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</si>
  <si>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</si>
  <si>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</si>
  <si>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</si>
  <si>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</si>
  <si>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</si>
  <si>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</si>
  <si>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</si>
  <si>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</si>
  <si>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</si>
  <si>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</si>
  <si>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</si>
  <si>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</si>
  <si>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</si>
  <si>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</si>
  <si>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</si>
  <si>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</si>
  <si>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</si>
  <si>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</si>
  <si>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</si>
  <si>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</si>
  <si>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</si>
  <si>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</si>
  <si>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</si>
  <si>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</si>
  <si>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</si>
  <si>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</si>
  <si>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</si>
  <si>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</si>
  <si>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</si>
  <si>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</si>
  <si>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</si>
  <si>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</si>
  <si>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</si>
  <si>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</si>
  <si>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</si>
  <si>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</si>
  <si>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</si>
  <si>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</si>
  <si>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</si>
  <si>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</si>
  <si>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</si>
  <si>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</si>
  <si>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</si>
  <si>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</si>
  <si>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</si>
  <si>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</si>
  <si>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</si>
  <si>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</si>
  <si>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</si>
  <si>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</si>
  <si>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</si>
  <si>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</si>
  <si>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</si>
  <si>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</si>
  <si>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</si>
  <si>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</si>
  <si>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</si>
  <si>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</si>
  <si>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</si>
  <si>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</si>
  <si>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</si>
  <si>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</si>
  <si>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</si>
  <si>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</si>
  <si>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</si>
  <si>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</si>
  <si>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</si>
  <si>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</si>
  <si>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</si>
  <si>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</si>
  <si>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</si>
  <si>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</si>
  <si>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</si>
  <si>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</si>
  <si>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</si>
  <si>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</si>
  <si>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</si>
  <si>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</si>
  <si>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</si>
  <si>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</si>
  <si>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</si>
  <si>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</si>
  <si>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</si>
  <si>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</si>
  <si>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</si>
  <si>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</si>
  <si>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</si>
  <si>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</si>
  <si>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</si>
  <si>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</si>
  <si>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</si>
  <si>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</si>
  <si>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</si>
  <si>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</si>
  <si>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</si>
  <si>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</si>
  <si>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</si>
  <si>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</si>
  <si>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</si>
  <si>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</si>
  <si>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</si>
  <si>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</si>
  <si>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</si>
  <si>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</si>
  <si>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</si>
  <si>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</si>
  <si>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</si>
  <si>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</si>
  <si>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</si>
  <si>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</si>
  <si>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</si>
  <si>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</si>
  <si>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</si>
  <si>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</si>
  <si>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</si>
  <si>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</si>
  <si>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</si>
  <si>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</si>
  <si>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</si>
  <si>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</si>
  <si>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</si>
  <si>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</si>
  <si>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</si>
  <si>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</si>
  <si>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</si>
  <si>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</si>
  <si>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</si>
  <si>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</si>
  <si>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</si>
  <si>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</si>
  <si>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</si>
  <si>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</si>
  <si>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</si>
  <si>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</si>
  <si>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</si>
  <si>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</si>
  <si>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</si>
  <si>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</si>
  <si>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</si>
  <si>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</si>
  <si>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</si>
  <si>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</si>
  <si>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</si>
  <si>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</si>
  <si>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</si>
  <si>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</si>
  <si>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</si>
  <si>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</si>
  <si>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</si>
  <si>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</si>
  <si>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</si>
  <si>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</si>
  <si>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</si>
  <si>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</si>
  <si>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</si>
  <si>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</si>
  <si>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</si>
  <si>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</si>
  <si>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</si>
  <si>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</si>
  <si>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</si>
  <si>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</si>
  <si>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</si>
  <si>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</si>
  <si>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</si>
  <si>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</si>
  <si>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</si>
  <si>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</si>
  <si>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</si>
  <si>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</si>
  <si>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</si>
  <si>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</si>
  <si>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</si>
  <si>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</si>
  <si>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</si>
  <si>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</si>
  <si>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</si>
  <si>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</si>
  <si>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</si>
  <si>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</si>
  <si>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</si>
  <si>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</si>
  <si>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</si>
  <si>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</si>
  <si>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</si>
  <si>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</si>
  <si>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</si>
  <si>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</si>
  <si>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</si>
  <si>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</si>
  <si>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</si>
  <si>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</si>
  <si>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</si>
  <si>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</si>
  <si>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</si>
  <si>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</si>
  <si>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</si>
  <si>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</si>
  <si>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</si>
  <si>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</si>
  <si>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</si>
  <si>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</si>
  <si>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</si>
  <si>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</si>
  <si>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</si>
  <si>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</si>
  <si>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</si>
  <si>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</si>
  <si>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</si>
  <si>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</si>
  <si>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</si>
  <si>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</si>
  <si>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</si>
  <si>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</si>
  <si>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</si>
  <si>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</si>
  <si>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</si>
  <si>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</si>
  <si>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</si>
  <si>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</si>
  <si>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</si>
  <si>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</si>
  <si>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</si>
  <si>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</si>
  <si>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</si>
  <si>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</si>
  <si>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</si>
  <si>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</si>
  <si>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</si>
  <si>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</si>
  <si>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</si>
  <si>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</si>
  <si>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</si>
  <si>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</si>
  <si>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</si>
  <si>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</si>
  <si>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</si>
  <si>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</si>
  <si>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</si>
  <si>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</si>
  <si>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</si>
  <si>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</si>
  <si>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</si>
  <si>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</si>
  <si>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</si>
  <si>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</si>
  <si>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</si>
  <si>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</si>
  <si>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</si>
  <si>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</si>
  <si>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</si>
  <si>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</si>
  <si>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</si>
  <si>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</si>
  <si>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</si>
  <si>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</si>
  <si>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</si>
  <si>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</si>
  <si>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</si>
  <si>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</si>
  <si>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</si>
  <si>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</si>
  <si>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</si>
  <si>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</si>
  <si>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</si>
  <si>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</si>
  <si>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</si>
  <si>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</si>
  <si>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</si>
  <si>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</si>
  <si>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</si>
  <si>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</si>
  <si>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</si>
  <si>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</si>
  <si>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</si>
  <si>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</si>
  <si>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</si>
  <si>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</si>
  <si>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</si>
  <si>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</si>
  <si>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</si>
  <si>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</si>
  <si>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</si>
  <si>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</si>
  <si>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</si>
  <si>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</si>
  <si>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</si>
  <si>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</si>
  <si>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</si>
  <si>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</si>
  <si>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</si>
  <si>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</si>
  <si>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</si>
  <si>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</si>
  <si>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</si>
  <si>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</si>
  <si>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</si>
  <si>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</si>
  <si>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</si>
  <si>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</si>
  <si>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</si>
  <si>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</si>
  <si>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</si>
  <si>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</si>
  <si>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</si>
  <si>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</si>
  <si>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</si>
  <si>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</si>
  <si>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</si>
  <si>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</si>
  <si>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</si>
  <si>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</si>
  <si>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</si>
  <si>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</si>
  <si>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</si>
  <si>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</si>
  <si>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</si>
  <si>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</si>
  <si>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</si>
  <si>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</si>
  <si>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</si>
  <si>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</si>
  <si>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</si>
  <si>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</si>
  <si>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</si>
  <si>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</si>
  <si>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</si>
  <si>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</si>
  <si>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</si>
  <si>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</si>
  <si>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</si>
  <si>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</si>
  <si>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</si>
  <si>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</si>
  <si>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</si>
  <si>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</si>
  <si>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</si>
  <si>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</si>
  <si>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</si>
  <si>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</si>
  <si>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</si>
  <si>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</si>
  <si>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</si>
  <si>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</si>
  <si>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</si>
  <si>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</si>
  <si>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</si>
  <si>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</si>
  <si>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</si>
  <si>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</si>
  <si>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</si>
  <si>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</si>
  <si>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</si>
  <si>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</si>
  <si>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</si>
  <si>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</si>
  <si>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</si>
  <si>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</si>
  <si>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</si>
  <si>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</si>
  <si>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</si>
  <si>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</si>
  <si>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</si>
  <si>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</si>
  <si>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</si>
  <si>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</si>
  <si>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</si>
  <si>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</si>
  <si>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</si>
  <si>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</si>
  <si>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</si>
  <si>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</si>
  <si>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</si>
  <si>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</si>
  <si>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</si>
  <si>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</si>
  <si>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</si>
  <si>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</si>
  <si>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</si>
  <si>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</si>
  <si>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</si>
  <si>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</si>
  <si>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</si>
  <si>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</si>
  <si>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</si>
  <si>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</si>
  <si>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</si>
  <si>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</si>
  <si>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</si>
  <si>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</si>
  <si>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</si>
  <si>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</si>
  <si>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</si>
  <si>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</si>
  <si>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</si>
  <si>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</si>
  <si>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</si>
  <si>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</si>
  <si>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</si>
  <si>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</si>
  <si>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</si>
  <si>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</si>
  <si>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</si>
  <si>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</si>
  <si>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</si>
  <si>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</si>
  <si>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</si>
  <si>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</si>
  <si>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</si>
  <si>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</si>
  <si>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</si>
  <si>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</si>
  <si>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</si>
  <si>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</si>
  <si>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</si>
  <si>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</si>
  <si>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</si>
  <si>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</si>
  <si>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</si>
  <si>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</si>
  <si>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</si>
  <si>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</si>
  <si>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</si>
  <si>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</si>
  <si>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</si>
  <si>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</si>
  <si>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</si>
  <si>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</si>
  <si>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</si>
  <si>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</si>
  <si>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</si>
  <si>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</si>
  <si>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</si>
  <si>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</si>
  <si>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</si>
  <si>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</si>
  <si>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</si>
  <si>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</si>
  <si>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</si>
  <si>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</si>
  <si>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</si>
  <si>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</si>
  <si>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</si>
  <si>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</si>
  <si>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</si>
  <si>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</si>
  <si>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</si>
  <si>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</si>
  <si>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</si>
  <si>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</si>
  <si>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</si>
  <si>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</si>
  <si>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</si>
  <si>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</si>
  <si>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</si>
  <si>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</si>
  <si>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</si>
  <si>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</si>
  <si>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</si>
  <si>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</si>
  <si>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</si>
  <si>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</si>
  <si>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</si>
  <si>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</si>
  <si>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</si>
  <si>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</si>
  <si>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</si>
  <si>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</si>
  <si>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</si>
  <si>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</si>
  <si>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</si>
  <si>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</si>
  <si>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</si>
  <si>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</si>
  <si>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</si>
  <si>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</si>
  <si>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</si>
  <si>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</si>
  <si>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</si>
  <si>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</si>
  <si>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</si>
  <si>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</si>
  <si>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</si>
  <si>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</si>
  <si>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</si>
  <si>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</si>
  <si>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</si>
  <si>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</si>
  <si>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</si>
  <si>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</si>
  <si>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</si>
  <si>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</si>
  <si>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</si>
  <si>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</si>
  <si>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</si>
  <si>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</si>
  <si>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</si>
  <si>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</si>
  <si>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</si>
  <si>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</si>
  <si>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</si>
  <si>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</si>
  <si>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</si>
  <si>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</si>
  <si>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</si>
  <si>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</si>
  <si>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</si>
  <si>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</si>
  <si>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</si>
  <si>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</si>
  <si>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</si>
  <si>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</si>
  <si>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</si>
  <si>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</si>
  <si>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</si>
  <si>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</si>
  <si>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</si>
  <si>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</si>
  <si>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</si>
  <si>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</si>
  <si>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</si>
  <si>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</si>
  <si>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</si>
  <si>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</si>
  <si>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</si>
  <si>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</si>
  <si>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</si>
  <si>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</si>
  <si>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</si>
  <si>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</si>
  <si>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</si>
  <si>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</si>
  <si>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</si>
  <si>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</si>
  <si>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</si>
  <si>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</si>
  <si>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</si>
  <si>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</si>
  <si>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</si>
  <si>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</si>
  <si>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</si>
  <si>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</si>
  <si>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</si>
  <si>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</si>
  <si>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</si>
  <si>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</si>
  <si>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</si>
  <si>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</si>
  <si>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</si>
  <si>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</si>
  <si>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</si>
  <si>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</si>
  <si>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</si>
  <si>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</si>
  <si>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</si>
  <si>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</si>
  <si>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</si>
  <si>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</si>
  <si>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</si>
  <si>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</si>
  <si>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</si>
  <si>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</si>
  <si>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</si>
  <si>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</si>
  <si>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</si>
  <si>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</si>
  <si>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</si>
  <si>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</si>
  <si>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</si>
  <si>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</si>
  <si>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</si>
  <si>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</si>
  <si>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</si>
  <si>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</si>
  <si>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</si>
  <si>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</si>
  <si>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</si>
  <si>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</si>
  <si>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</si>
  <si>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</si>
  <si>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</si>
  <si>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</si>
  <si>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</si>
  <si>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</si>
  <si>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</si>
  <si>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</si>
  <si>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</si>
  <si>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</si>
  <si>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</si>
  <si>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</si>
  <si>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</si>
  <si>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</si>
  <si>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</si>
  <si>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</si>
  <si>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</si>
  <si>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</si>
  <si>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</si>
  <si>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</si>
  <si>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</si>
  <si>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</si>
  <si>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</si>
  <si>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</si>
  <si>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</si>
  <si>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</si>
  <si>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</si>
  <si>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</si>
  <si>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</si>
  <si>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</si>
  <si>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</si>
  <si>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</si>
  <si>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</si>
  <si>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</si>
  <si>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</si>
  <si>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</si>
  <si>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</si>
  <si>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</si>
  <si>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</si>
  <si>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</si>
  <si>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</si>
  <si>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</si>
  <si>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</si>
  <si>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</si>
  <si>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</si>
  <si>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</si>
  <si>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</si>
  <si>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</si>
  <si>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</si>
  <si>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</si>
  <si>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</si>
  <si>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</si>
  <si>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</si>
  <si>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</si>
  <si>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</si>
  <si>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</si>
  <si>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</si>
  <si>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</si>
  <si>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</si>
  <si>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</si>
  <si>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</si>
  <si>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</si>
  <si>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</si>
  <si>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</si>
  <si>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</si>
  <si>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</si>
  <si>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</si>
  <si>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</si>
  <si>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</si>
  <si>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</si>
  <si>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</si>
  <si>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</si>
  <si>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</si>
  <si>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</si>
  <si>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</si>
  <si>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</si>
  <si>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</si>
  <si>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</si>
  <si>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</si>
  <si>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</si>
  <si>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</si>
  <si>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</si>
  <si>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</si>
  <si>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</si>
  <si>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</si>
  <si>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</si>
  <si>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</si>
  <si>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</si>
  <si>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</si>
  <si>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</si>
  <si>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</si>
  <si>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</si>
  <si>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</si>
  <si>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</si>
  <si>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</si>
  <si>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</si>
  <si>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</si>
  <si>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</si>
  <si>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</si>
  <si>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</si>
  <si>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</si>
  <si>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</si>
  <si>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</si>
  <si>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</si>
  <si>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</si>
  <si>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</si>
  <si>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</si>
  <si>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</si>
  <si>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</si>
  <si>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</si>
  <si>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</si>
  <si>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</si>
  <si>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</si>
  <si>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</si>
  <si>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</si>
  <si>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</si>
  <si>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</si>
  <si>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</si>
  <si>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</si>
  <si>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</si>
  <si>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</si>
  <si>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</si>
  <si>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</si>
  <si>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</si>
  <si>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</si>
  <si>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</si>
  <si>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</si>
  <si>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</si>
  <si>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</si>
  <si>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</si>
  <si>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</si>
  <si>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</si>
  <si>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</si>
  <si>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</si>
  <si>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</si>
  <si>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</si>
  <si>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</si>
  <si>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</si>
  <si>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</si>
  <si>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</si>
  <si>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</si>
  <si>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</si>
  <si>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</si>
  <si>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</si>
  <si>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</si>
  <si>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</si>
  <si>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</si>
  <si>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</si>
  <si>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</si>
  <si>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</si>
  <si>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</si>
  <si>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</si>
  <si>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</si>
  <si>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</si>
  <si>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</si>
  <si>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</si>
  <si>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</si>
  <si>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</si>
  <si>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</si>
  <si>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</si>
  <si>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</si>
  <si>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</si>
  <si>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</si>
  <si>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</si>
  <si>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</si>
  <si>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</si>
  <si>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</si>
  <si>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</si>
  <si>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</si>
  <si>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</si>
  <si>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</si>
  <si>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</si>
  <si>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</si>
  <si>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</si>
  <si>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</si>
  <si>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</si>
  <si>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</si>
  <si>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</si>
  <si>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</si>
  <si>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</si>
  <si>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</si>
  <si>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</si>
  <si>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</si>
  <si>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</si>
  <si>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</si>
  <si>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</si>
  <si>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</si>
  <si>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</si>
  <si>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</si>
  <si>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</si>
  <si>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</si>
  <si>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</si>
  <si>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</si>
  <si>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</si>
  <si>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</si>
  <si>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</si>
  <si>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</si>
  <si>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</si>
  <si>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</si>
  <si>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</si>
  <si>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</si>
  <si>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</si>
  <si>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</si>
  <si>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</si>
  <si>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</si>
  <si>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</si>
  <si>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</si>
  <si>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</si>
  <si>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</si>
  <si>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</si>
  <si>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</si>
  <si>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</si>
  <si>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</si>
  <si>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</si>
  <si>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</si>
  <si>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</si>
  <si>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</si>
  <si>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</si>
  <si>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</si>
  <si>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</si>
  <si>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</si>
  <si>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</si>
  <si>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</si>
  <si>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</si>
  <si>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</si>
  <si>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</si>
  <si>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</si>
  <si>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</si>
  <si>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</si>
  <si>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</si>
  <si>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</si>
  <si>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</si>
  <si>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</si>
  <si>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</si>
  <si>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</si>
  <si>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</si>
  <si>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</si>
  <si>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</si>
  <si>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</si>
  <si>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</si>
  <si>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</si>
  <si>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</si>
  <si>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</si>
  <si>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</si>
  <si>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</si>
  <si>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</si>
  <si>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</si>
  <si>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</si>
  <si>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</si>
  <si>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</si>
  <si>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</si>
  <si>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</si>
  <si>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</si>
  <si>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</si>
  <si>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</si>
  <si>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</si>
  <si>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</si>
  <si>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</si>
  <si>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</si>
  <si>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</si>
  <si>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</si>
  <si>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</si>
  <si>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</si>
  <si>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</si>
  <si>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</si>
  <si>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</si>
  <si>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</si>
  <si>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</si>
  <si>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</si>
  <si>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</si>
  <si>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</si>
  <si>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</si>
  <si>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</si>
  <si>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</si>
  <si>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</si>
  <si>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</si>
  <si>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</si>
  <si>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</si>
  <si>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</si>
  <si>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</si>
  <si>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</si>
  <si>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</si>
  <si>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</si>
  <si>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</si>
  <si>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</si>
  <si>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</si>
  <si>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</si>
  <si>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</si>
  <si>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</si>
  <si>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</si>
  <si>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</si>
  <si>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</si>
  <si>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</si>
  <si>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</si>
  <si>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</si>
  <si>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</si>
  <si>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</si>
  <si>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</si>
  <si>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</si>
  <si>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</si>
  <si>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</si>
  <si>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</si>
  <si>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</si>
  <si>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</si>
  <si>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</si>
  <si>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</si>
  <si>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</si>
  <si>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</si>
  <si>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</si>
  <si>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</si>
  <si>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</si>
  <si>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</si>
  <si>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</si>
  <si>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</si>
  <si>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</si>
  <si>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</si>
  <si>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</si>
  <si>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</si>
  <si>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</si>
  <si>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</si>
  <si>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</si>
  <si>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</si>
  <si>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</si>
  <si>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</si>
  <si>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</si>
  <si>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</si>
  <si>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</si>
  <si>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</si>
  <si>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</si>
  <si>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</si>
  <si>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</si>
  <si>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</si>
  <si>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</si>
  <si>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</si>
  <si>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</si>
  <si>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</si>
  <si>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</si>
  <si>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</si>
  <si>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</si>
  <si>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</si>
  <si>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</si>
  <si>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</si>
  <si>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</si>
  <si>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</si>
  <si>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</si>
  <si>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</si>
  <si>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</si>
  <si>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</si>
  <si>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</si>
  <si>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</si>
  <si>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</si>
  <si>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</si>
  <si>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</si>
  <si>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</si>
  <si>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</si>
  <si>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</si>
  <si>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</si>
  <si>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</si>
  <si>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</si>
  <si>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</si>
  <si>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</si>
  <si>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</si>
  <si>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</si>
  <si>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</si>
  <si>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</si>
  <si>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</si>
  <si>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</si>
  <si>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</si>
  <si>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</si>
  <si>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</si>
  <si>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</si>
  <si>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</si>
  <si>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</si>
  <si>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</si>
  <si>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</si>
  <si>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</si>
  <si>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</si>
  <si>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</si>
  <si>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</si>
  <si>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</si>
  <si>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</si>
  <si>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</si>
  <si>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</si>
  <si>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</si>
  <si>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</si>
  <si>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</si>
  <si>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</si>
  <si>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</si>
  <si>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</si>
  <si>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</si>
  <si>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</si>
  <si>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</si>
  <si>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</si>
  <si>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</si>
  <si>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</si>
  <si>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</si>
  <si>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</si>
  <si>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</si>
  <si>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</si>
  <si>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</si>
  <si>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</si>
  <si>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</si>
  <si>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</si>
  <si>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</si>
  <si>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</si>
  <si>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</si>
  <si>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</si>
  <si>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</si>
  <si>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</si>
  <si>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</si>
  <si>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</si>
  <si>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</si>
  <si>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</si>
  <si>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</si>
  <si>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</si>
  <si>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</si>
  <si>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</si>
  <si>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</si>
  <si>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</si>
  <si>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</si>
  <si>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</si>
  <si>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</si>
  <si>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</si>
  <si>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</si>
  <si>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</si>
  <si>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</si>
  <si>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</si>
  <si>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</si>
  <si>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</si>
  <si>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</si>
  <si>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</si>
  <si>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</si>
  <si>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</si>
  <si>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</si>
  <si>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</si>
  <si>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</si>
  <si>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</si>
  <si>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</si>
  <si>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</si>
  <si>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</si>
  <si>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</si>
  <si>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</si>
  <si>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</si>
  <si>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</si>
  <si>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</si>
  <si>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</si>
  <si>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</si>
  <si>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</si>
  <si>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</si>
  <si>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</si>
  <si>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</si>
  <si>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</si>
  <si>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</si>
  <si>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</si>
  <si>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</si>
  <si>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</si>
  <si>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</si>
  <si>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</si>
  <si>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</si>
  <si>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</si>
  <si>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</si>
  <si>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</si>
  <si>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</si>
  <si>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</si>
  <si>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</si>
  <si>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</si>
  <si>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</si>
  <si>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</si>
  <si>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</si>
  <si>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</si>
  <si>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</si>
  <si>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</si>
  <si>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</si>
  <si>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</si>
  <si>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</si>
  <si>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</si>
  <si>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</si>
  <si>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</si>
  <si>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</si>
  <si>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</si>
  <si>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</si>
  <si>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</si>
  <si>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</si>
  <si>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</si>
  <si>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</si>
  <si>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</si>
  <si>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</si>
  <si>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</si>
  <si>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</si>
  <si>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</si>
  <si>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</si>
  <si>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</si>
  <si>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</si>
  <si>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</si>
  <si>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</si>
  <si>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</si>
  <si>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</si>
  <si>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</si>
  <si>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</si>
  <si>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</si>
  <si>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</si>
  <si>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</si>
  <si>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</si>
  <si>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</si>
  <si>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</si>
  <si>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</si>
  <si>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</si>
  <si>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</si>
  <si>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</si>
  <si>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</si>
  <si>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</si>
  <si>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</si>
  <si>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</si>
  <si>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</si>
  <si>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</si>
  <si>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</si>
  <si>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</si>
  <si>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</si>
  <si>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</si>
  <si>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</si>
  <si>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</si>
  <si>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</si>
  <si>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</si>
  <si>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</si>
  <si>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</si>
  <si>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</si>
  <si>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</si>
  <si>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</si>
  <si>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</si>
  <si>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</si>
  <si>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</si>
  <si>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</si>
  <si>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</si>
  <si>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</si>
  <si>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</si>
  <si>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</si>
  <si>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</si>
  <si>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</si>
  <si>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</si>
  <si>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</si>
  <si>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</si>
  <si>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</si>
  <si>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</si>
  <si>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</si>
  <si>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</si>
  <si>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</si>
  <si>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</si>
  <si>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</si>
  <si>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</si>
  <si>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</si>
  <si>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</si>
  <si>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</si>
  <si>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</si>
  <si>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</si>
  <si>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</si>
  <si>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</si>
  <si>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</si>
  <si>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</si>
  <si>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</si>
  <si>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</si>
  <si>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</si>
  <si>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</si>
  <si>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</si>
  <si>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</si>
  <si>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</si>
  <si>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</si>
  <si>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</si>
  <si>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</si>
  <si>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</si>
  <si>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</si>
  <si>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</si>
  <si>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</si>
  <si>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</si>
  <si>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</si>
  <si>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</si>
  <si>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</si>
  <si>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</si>
  <si>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</si>
  <si>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</si>
  <si>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</si>
  <si>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</si>
  <si>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</si>
  <si>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</si>
  <si>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</si>
  <si>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</si>
  <si>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</si>
  <si>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</si>
  <si>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</si>
  <si>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</si>
  <si>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</si>
  <si>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</si>
  <si>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</si>
  <si>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</si>
  <si>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</si>
  <si>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</si>
  <si>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</si>
  <si>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</si>
  <si>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</si>
  <si>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</si>
  <si>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</si>
  <si>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</si>
  <si>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</si>
  <si>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</si>
  <si>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</si>
  <si>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</si>
  <si>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</si>
  <si>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</si>
  <si>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</si>
  <si>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</si>
  <si>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</si>
  <si>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</si>
  <si>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</si>
  <si>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</si>
  <si>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</si>
  <si>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</si>
  <si>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</si>
  <si>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</si>
  <si>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</si>
  <si>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</si>
  <si>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</si>
  <si>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</si>
  <si>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</si>
  <si>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</si>
  <si>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</si>
  <si>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</si>
  <si>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</si>
  <si>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</si>
  <si>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</si>
  <si>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</si>
  <si>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</si>
  <si>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</si>
  <si>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</si>
  <si>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</si>
  <si>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</si>
  <si>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</si>
  <si>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</si>
  <si>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</si>
  <si>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</si>
  <si>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</si>
  <si>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</si>
  <si>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</si>
  <si>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</si>
  <si>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</si>
  <si>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</si>
  <si>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</si>
  <si>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</si>
  <si>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</si>
  <si>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</si>
  <si>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</si>
  <si>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</si>
  <si>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</si>
  <si>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</si>
  <si>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</si>
  <si>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</si>
  <si>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</si>
  <si>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</si>
  <si>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</si>
  <si>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</si>
  <si>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</si>
  <si>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</si>
  <si>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</si>
  <si>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</si>
  <si>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</si>
  <si>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</si>
  <si>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</si>
  <si>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</si>
  <si>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</si>
  <si>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</si>
  <si>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</si>
  <si>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</si>
  <si>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</si>
  <si>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</si>
  <si>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</si>
  <si>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</si>
  <si>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</si>
  <si>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</si>
  <si>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</si>
  <si>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</si>
  <si>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</si>
  <si>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</si>
  <si>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</si>
  <si>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</si>
  <si>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</si>
  <si>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</si>
  <si>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</si>
  <si>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</si>
  <si>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</si>
  <si>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</si>
  <si>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</si>
  <si>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</si>
  <si>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</si>
  <si>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</si>
  <si>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</si>
  <si>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</si>
  <si>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</si>
  <si>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</si>
  <si>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</si>
  <si>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</si>
  <si>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</si>
  <si>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</si>
  <si>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</si>
  <si>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</si>
  <si>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</si>
  <si>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</si>
  <si>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</si>
  <si>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</si>
  <si>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</si>
  <si>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</si>
  <si>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</si>
  <si>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</si>
  <si>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</si>
  <si>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</si>
  <si>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</si>
  <si>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</si>
  <si>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</si>
  <si>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</si>
  <si>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</si>
  <si>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</si>
  <si>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</si>
  <si>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</si>
  <si>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</si>
  <si>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</si>
  <si>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</si>
  <si>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</si>
  <si>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</si>
  <si>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</si>
  <si>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</si>
  <si>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</si>
  <si>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</si>
  <si>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</si>
  <si>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</si>
  <si>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</si>
  <si>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</si>
  <si>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</si>
  <si>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</si>
  <si>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</si>
  <si>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</si>
  <si>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</si>
  <si>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</si>
  <si>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</si>
  <si>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</si>
  <si>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</si>
  <si>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</si>
  <si>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</si>
  <si>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</si>
  <si>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</si>
  <si>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</si>
  <si>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</si>
  <si>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</si>
  <si>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</si>
  <si>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</si>
  <si>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</si>
  <si>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</si>
  <si>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</si>
  <si>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</si>
  <si>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</si>
  <si>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</si>
  <si>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</si>
  <si>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</si>
  <si>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</si>
  <si>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</si>
  <si>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</si>
  <si>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</si>
  <si>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</si>
  <si>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</si>
  <si>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</si>
  <si>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</si>
  <si>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</si>
  <si>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</si>
  <si>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</si>
  <si>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</si>
  <si>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</si>
  <si>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</si>
  <si>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</si>
  <si>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</si>
  <si>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</si>
  <si>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</si>
  <si>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</si>
  <si>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</si>
  <si>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</si>
  <si>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</si>
  <si>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</si>
  <si>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</si>
  <si>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</si>
  <si>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</si>
  <si>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</si>
  <si>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</si>
  <si>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</si>
  <si>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</si>
  <si>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</si>
  <si>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</si>
  <si>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</si>
  <si>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</si>
  <si>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</si>
  <si>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</si>
  <si>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</si>
  <si>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</si>
  <si>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</si>
  <si>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</si>
  <si>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</si>
  <si>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</si>
  <si>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</si>
  <si>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</si>
  <si>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</si>
  <si>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</si>
  <si>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</si>
  <si>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</si>
  <si>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</si>
  <si>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</si>
  <si>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</si>
  <si>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</si>
  <si>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</si>
  <si>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</si>
  <si>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</si>
  <si>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</si>
  <si>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</si>
  <si>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</si>
  <si>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</si>
  <si>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</si>
  <si>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</si>
  <si>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</si>
  <si>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</si>
  <si>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</si>
  <si>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</si>
  <si>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</si>
  <si>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</si>
  <si>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</si>
  <si>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</si>
  <si>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</si>
  <si>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</si>
  <si>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</si>
  <si>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</si>
  <si>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</si>
  <si>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</si>
  <si>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</si>
  <si>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</si>
  <si>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</si>
  <si>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</si>
  <si>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</si>
  <si>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</si>
  <si>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</si>
  <si>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</si>
  <si>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</si>
  <si>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</si>
  <si>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</si>
  <si>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</si>
  <si>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</si>
  <si>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</si>
  <si>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</si>
  <si>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</si>
  <si>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</si>
  <si>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</si>
  <si>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</si>
  <si>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</si>
  <si>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</si>
  <si>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</si>
  <si>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</si>
  <si>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</si>
  <si>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</si>
  <si>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</si>
  <si>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</si>
  <si>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</si>
  <si>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</si>
  <si>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</si>
  <si>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</si>
  <si>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</si>
  <si>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</si>
  <si>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</si>
  <si>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</si>
  <si>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</si>
  <si>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</si>
  <si>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</si>
  <si>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</si>
  <si>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</si>
  <si>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</si>
  <si>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</si>
  <si>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</si>
  <si>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</si>
  <si>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</si>
  <si>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</si>
  <si>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</si>
  <si>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</si>
  <si>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</si>
  <si>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</si>
  <si>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</si>
  <si>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</si>
  <si>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</si>
  <si>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</si>
  <si>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</si>
  <si>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</si>
  <si>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</si>
  <si>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</si>
  <si>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</si>
  <si>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</si>
  <si>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</si>
  <si>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</si>
  <si>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</si>
  <si>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</si>
  <si>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</si>
  <si>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</si>
  <si>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</si>
  <si>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</si>
  <si>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</si>
  <si>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</si>
  <si>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</si>
  <si>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</si>
  <si>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</si>
  <si>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</si>
  <si>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</si>
  <si>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</si>
  <si>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</si>
  <si>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</si>
  <si>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</si>
  <si>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</si>
  <si>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</si>
  <si>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</si>
  <si>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</si>
  <si>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</si>
  <si>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</si>
  <si>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</si>
  <si>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</si>
  <si>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</si>
  <si>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</si>
  <si>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</si>
  <si>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</si>
  <si>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</si>
  <si>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</si>
  <si>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</si>
  <si>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</si>
  <si>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</si>
  <si>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</si>
  <si>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</si>
  <si>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</si>
  <si>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</si>
  <si>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</si>
  <si>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</si>
  <si>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</si>
  <si>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</si>
  <si>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</si>
  <si>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</si>
  <si>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</si>
  <si>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</si>
  <si>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</si>
  <si>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</si>
  <si>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</si>
  <si>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</si>
  <si>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</si>
  <si>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</si>
  <si>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</si>
  <si>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</si>
  <si>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</si>
  <si>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</si>
  <si>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</si>
  <si>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</si>
  <si>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</si>
  <si>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</si>
  <si>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</si>
  <si>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</si>
  <si>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</si>
  <si>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</si>
  <si>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</si>
  <si>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</si>
  <si>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</si>
  <si>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</si>
  <si>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</si>
  <si>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</si>
  <si>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</si>
  <si>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</si>
  <si>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</si>
  <si>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</si>
  <si>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</si>
  <si>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</si>
  <si>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</si>
  <si>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</si>
  <si>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</si>
  <si>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</si>
  <si>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</si>
  <si>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</si>
  <si>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</si>
  <si>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</si>
  <si>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</si>
  <si>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</si>
  <si>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</si>
  <si>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</si>
  <si>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</si>
  <si>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</si>
  <si>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</si>
  <si>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</si>
  <si>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</si>
  <si>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</si>
  <si>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</si>
  <si>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</si>
  <si>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</si>
  <si>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</si>
  <si>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</si>
  <si>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</si>
  <si>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</si>
  <si>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</si>
  <si>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</si>
  <si>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</si>
  <si>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</si>
  <si>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</si>
  <si>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</si>
  <si>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</si>
  <si>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</si>
  <si>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</si>
  <si>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</si>
  <si>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</si>
  <si>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</si>
  <si>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</si>
  <si>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</si>
  <si>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</si>
  <si>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</si>
  <si>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</si>
  <si>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</si>
  <si>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</si>
  <si>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</si>
  <si>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</si>
  <si>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</si>
  <si>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</si>
  <si>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</si>
  <si>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</si>
  <si>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</si>
  <si>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</si>
  <si>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</si>
  <si>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</si>
  <si>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</si>
  <si>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</si>
  <si>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</si>
  <si>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</si>
  <si>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</si>
  <si>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</si>
  <si>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</si>
  <si>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</si>
  <si>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</si>
  <si>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</si>
  <si>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</si>
  <si>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</si>
  <si>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</si>
  <si>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</si>
  <si>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</si>
  <si>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</si>
  <si>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</si>
  <si>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</si>
  <si>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</si>
  <si>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</si>
  <si>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</si>
  <si>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</si>
  <si>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</si>
  <si>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</si>
  <si>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</si>
  <si>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</si>
  <si>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</si>
  <si>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</si>
  <si>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</si>
  <si>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</si>
  <si>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</si>
  <si>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</si>
  <si>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</si>
  <si>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</si>
  <si>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</si>
  <si>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</si>
  <si>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</si>
  <si>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</si>
  <si>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</si>
  <si>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</si>
  <si>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</si>
  <si>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</si>
  <si>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</si>
  <si>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</si>
  <si>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</si>
  <si>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</si>
  <si>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</si>
  <si>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</si>
  <si>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</si>
  <si>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</si>
  <si>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</si>
  <si>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</si>
  <si>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</si>
  <si>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</si>
  <si>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</si>
  <si>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</si>
  <si>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</si>
  <si>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</si>
  <si>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</si>
  <si>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</si>
  <si>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</si>
  <si>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</si>
  <si>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</si>
  <si>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</si>
  <si>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</si>
  <si>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</si>
  <si>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</si>
  <si>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</si>
  <si>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</si>
  <si>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</si>
  <si>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</si>
  <si>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</si>
  <si>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</si>
  <si>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</si>
  <si>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</si>
  <si>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</si>
  <si>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</si>
  <si>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</si>
  <si>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</si>
  <si>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</si>
  <si>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</si>
  <si>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</si>
  <si>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</si>
  <si>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</si>
  <si>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</si>
  <si>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</si>
  <si>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</si>
  <si>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</si>
  <si>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</si>
  <si>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</si>
  <si>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</si>
  <si>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</si>
  <si>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</si>
  <si>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</si>
  <si>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</si>
  <si>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</si>
  <si>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</si>
  <si>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</si>
  <si>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</si>
  <si>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</si>
  <si>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</si>
  <si>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</si>
  <si>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</si>
  <si>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</si>
  <si>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</si>
  <si>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</si>
  <si>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</si>
  <si>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</si>
  <si>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</si>
  <si>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</si>
  <si>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</si>
  <si>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</si>
  <si>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</si>
  <si>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</si>
  <si>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</si>
  <si>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</si>
  <si>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</si>
  <si>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</si>
  <si>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</si>
  <si>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</si>
  <si>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</si>
  <si>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</si>
  <si>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</si>
  <si>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</si>
  <si>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</si>
  <si>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</si>
  <si>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</si>
  <si>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</si>
  <si>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</si>
  <si>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</si>
  <si>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</si>
  <si>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</si>
  <si>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</si>
  <si>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</si>
  <si>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</si>
  <si>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</si>
  <si>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</si>
  <si>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</si>
  <si>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</si>
  <si>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</si>
  <si>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</si>
  <si>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</si>
  <si>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</si>
  <si>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</si>
  <si>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</si>
  <si>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</si>
  <si>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</si>
  <si>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</si>
  <si>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</si>
  <si>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</si>
  <si>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</si>
  <si>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</si>
  <si>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</si>
  <si>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</si>
  <si>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</si>
  <si>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</si>
  <si>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</si>
  <si>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</si>
  <si>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</si>
  <si>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</si>
  <si>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</si>
  <si>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</si>
  <si>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</si>
  <si>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</si>
  <si>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</si>
  <si>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</si>
  <si>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</si>
  <si>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</si>
  <si>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</si>
  <si>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</si>
  <si>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</si>
  <si>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</si>
  <si>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</si>
  <si>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</si>
  <si>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</si>
  <si>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</si>
  <si>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</si>
  <si>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</si>
  <si>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</si>
  <si>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</si>
  <si>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</si>
  <si>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</si>
  <si>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</si>
  <si>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</si>
  <si>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</si>
  <si>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</si>
  <si>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</si>
  <si>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</si>
  <si>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</si>
  <si>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</si>
  <si>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</si>
  <si>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</si>
  <si>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</si>
  <si>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</si>
  <si>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</si>
  <si>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</si>
  <si>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</si>
  <si>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</si>
  <si>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</si>
  <si>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</si>
  <si>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</si>
  <si>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</si>
  <si>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</si>
  <si>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</si>
  <si>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</si>
  <si>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</si>
  <si>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</si>
  <si>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</si>
  <si>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</si>
  <si>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</si>
  <si>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</si>
  <si>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</si>
  <si>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</si>
  <si>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</si>
  <si>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</si>
  <si>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</si>
  <si>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</si>
  <si>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</si>
  <si>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</si>
  <si>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</si>
  <si>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</si>
  <si>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</si>
  <si>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</si>
  <si>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</si>
  <si>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</si>
  <si>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</si>
  <si>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</si>
  <si>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</si>
  <si>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</si>
  <si>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</si>
  <si>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</si>
  <si>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</si>
  <si>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</si>
  <si>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</si>
  <si>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</si>
  <si>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</si>
  <si>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</si>
  <si>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</si>
  <si>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</si>
  <si>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</si>
  <si>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</si>
  <si>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</si>
  <si>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</si>
  <si>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</si>
  <si>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</si>
  <si>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</si>
  <si>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</si>
  <si>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</si>
  <si>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</si>
  <si>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</si>
  <si>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</si>
  <si>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</si>
  <si>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</si>
  <si>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</si>
  <si>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</si>
  <si>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</si>
  <si>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</si>
  <si>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</si>
  <si>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</si>
  <si>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</si>
  <si>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</si>
  <si>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</si>
  <si>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</si>
  <si>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</si>
  <si>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</si>
  <si>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</si>
  <si>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</si>
  <si>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</si>
  <si>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</si>
  <si>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</si>
  <si>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</si>
  <si>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</si>
  <si>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</si>
  <si>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</si>
  <si>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</si>
  <si>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</si>
  <si>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</si>
  <si>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</si>
  <si>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</si>
  <si>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</si>
  <si>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</si>
  <si>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</si>
  <si>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</si>
  <si>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</si>
  <si>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</si>
  <si>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</si>
  <si>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</si>
  <si>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</si>
  <si>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</si>
  <si>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</si>
  <si>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</si>
  <si>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</si>
  <si>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</si>
  <si>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</si>
  <si>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</si>
  <si>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</si>
  <si>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</si>
  <si>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</si>
  <si>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</si>
  <si>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</si>
  <si>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</si>
  <si>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</si>
  <si>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</si>
  <si>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</si>
  <si>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</si>
  <si>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</si>
  <si>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</si>
  <si>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</si>
  <si>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</si>
  <si>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</si>
  <si>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</si>
  <si>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</si>
  <si>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</si>
  <si>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</si>
  <si>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</si>
  <si>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</si>
  <si>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</si>
  <si>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</si>
  <si>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</si>
  <si>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</si>
  <si>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</si>
  <si>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</si>
  <si>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</si>
  <si>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</si>
  <si>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</si>
  <si>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</si>
  <si>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</si>
  <si>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</si>
  <si>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</si>
  <si>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</si>
  <si>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</si>
  <si>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</si>
  <si>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</si>
  <si>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</si>
  <si>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</si>
  <si>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</si>
  <si>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</si>
  <si>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</si>
  <si>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</si>
  <si>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</si>
  <si>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</si>
  <si>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</si>
  <si>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</si>
  <si>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</si>
  <si>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</si>
  <si>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</si>
  <si>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</si>
  <si>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</si>
  <si>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</si>
  <si>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</si>
  <si>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</si>
  <si>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</si>
  <si>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</si>
  <si>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</si>
  <si>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</si>
  <si>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</si>
  <si>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</si>
  <si>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</si>
  <si>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</si>
  <si>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</si>
  <si>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</si>
  <si>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</si>
  <si>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</si>
  <si>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</si>
  <si>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</si>
  <si>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</si>
  <si>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</si>
  <si>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</si>
  <si>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</si>
  <si>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</si>
  <si>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</si>
  <si>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</si>
  <si>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</si>
  <si>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</si>
  <si>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</si>
  <si>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</si>
  <si>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</si>
  <si>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</si>
  <si>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</si>
  <si>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</si>
  <si>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</si>
  <si>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</si>
  <si>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</si>
  <si>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</si>
  <si>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</si>
  <si>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</si>
  <si>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</si>
  <si>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</si>
  <si>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</si>
  <si>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</si>
  <si>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</si>
  <si>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</si>
  <si>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</si>
  <si>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</si>
  <si>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</si>
  <si>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</si>
  <si>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</si>
  <si>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</si>
  <si>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</si>
  <si>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</si>
  <si>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</si>
  <si>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</si>
  <si>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</si>
  <si>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</si>
  <si>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</si>
  <si>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</si>
  <si>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</si>
  <si>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</si>
  <si>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</si>
  <si>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</si>
  <si>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</si>
  <si>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</si>
  <si>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</si>
  <si>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</si>
  <si>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</si>
  <si>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</si>
  <si>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</si>
  <si>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</si>
  <si>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</si>
  <si>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</si>
  <si>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</si>
  <si>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</si>
  <si>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</si>
  <si>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</si>
  <si>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</si>
  <si>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</si>
  <si>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</si>
  <si>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</si>
  <si>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</si>
  <si>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</si>
  <si>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</si>
  <si>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</si>
  <si>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</si>
  <si>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</si>
  <si>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</si>
  <si>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</si>
  <si>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</si>
  <si>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</si>
  <si>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</si>
  <si>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</si>
  <si>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</si>
  <si>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</si>
  <si>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</si>
  <si>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</si>
  <si>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</si>
  <si>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</si>
  <si>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</si>
  <si>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</si>
  <si>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</si>
  <si>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</si>
  <si>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</si>
  <si>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</si>
  <si>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</si>
  <si>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</si>
  <si>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</si>
  <si>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</si>
  <si>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</si>
  <si>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</si>
  <si>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</si>
  <si>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</si>
  <si>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</si>
  <si>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</si>
  <si>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</si>
  <si>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</si>
  <si>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</si>
  <si>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</si>
  <si>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</si>
  <si>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</si>
  <si>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</si>
  <si>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</si>
  <si>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</si>
  <si>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</si>
  <si>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</si>
  <si>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</si>
  <si>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</si>
  <si>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</si>
  <si>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</si>
  <si>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</si>
  <si>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</si>
  <si>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</si>
  <si>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</si>
  <si>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</si>
  <si>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</si>
  <si>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</si>
  <si>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</si>
  <si>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</si>
  <si>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</si>
  <si>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</si>
  <si>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</si>
  <si>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</si>
  <si>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</si>
  <si>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</si>
  <si>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</si>
  <si>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</si>
  <si>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</si>
  <si>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</si>
  <si>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</si>
  <si>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</si>
  <si>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</si>
  <si>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</si>
  <si>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</si>
  <si>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</si>
  <si>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</si>
  <si>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</si>
  <si>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</si>
  <si>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</si>
  <si>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</si>
  <si>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</si>
  <si>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</si>
  <si>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</si>
  <si>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</si>
  <si>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</si>
  <si>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</si>
  <si>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</si>
  <si>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</si>
  <si>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</si>
  <si>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</si>
  <si>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</si>
  <si>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</si>
  <si>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</si>
  <si>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</si>
  <si>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</si>
  <si>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</si>
  <si>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</si>
  <si>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</si>
  <si>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</si>
  <si>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</si>
  <si>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</si>
  <si>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</si>
  <si>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</si>
  <si>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</si>
  <si>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</si>
  <si>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</si>
  <si>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</si>
  <si>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</si>
  <si>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</si>
  <si>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</si>
  <si>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</si>
  <si>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</si>
  <si>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</si>
  <si>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</si>
  <si>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</si>
  <si>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</si>
  <si>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</si>
  <si>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</si>
  <si>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</si>
  <si>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</si>
  <si>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</si>
  <si>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</si>
  <si>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</si>
  <si>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</si>
  <si>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</si>
  <si>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</si>
  <si>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</si>
  <si>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</si>
  <si>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</si>
  <si>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</si>
  <si>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</si>
  <si>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</si>
  <si>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</si>
  <si>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</si>
  <si>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</si>
  <si>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</si>
  <si>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</si>
  <si>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</si>
  <si>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</si>
  <si>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</si>
  <si>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</si>
  <si>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</si>
  <si>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</si>
  <si>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</si>
  <si>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</si>
  <si>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</si>
  <si>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</si>
  <si>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</si>
  <si>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</si>
  <si>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</si>
  <si>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</si>
  <si>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</si>
  <si>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</si>
  <si>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</si>
  <si>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</si>
  <si>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</si>
  <si>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</si>
  <si>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</si>
  <si>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</si>
  <si>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</si>
  <si>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</si>
  <si>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</si>
  <si>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</si>
  <si>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</si>
  <si>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</si>
  <si>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</si>
  <si>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</si>
  <si>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</si>
  <si>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</si>
  <si>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</si>
  <si>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</si>
  <si>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</si>
  <si>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</si>
  <si>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</si>
  <si>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</si>
  <si>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</si>
  <si>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</si>
  <si>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</si>
  <si>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</si>
  <si>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</si>
  <si>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</si>
  <si>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</si>
  <si>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</si>
  <si>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</si>
  <si>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</si>
  <si>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</si>
  <si>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</si>
  <si>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</si>
  <si>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</si>
  <si>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</si>
  <si>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</si>
  <si>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</si>
  <si>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</si>
  <si>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</si>
  <si>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</si>
  <si>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</si>
  <si>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</si>
  <si>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</si>
  <si>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</si>
  <si>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</si>
  <si>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</si>
  <si>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</si>
  <si>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</si>
  <si>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</si>
  <si>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</si>
  <si>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</si>
  <si>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</si>
  <si>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</si>
  <si>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</si>
  <si>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</si>
  <si>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</si>
  <si>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</si>
  <si>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</si>
  <si>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</si>
  <si>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</si>
  <si>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</si>
  <si>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</si>
  <si>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</si>
  <si>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</si>
  <si>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</si>
  <si>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</si>
  <si>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</si>
  <si>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</si>
  <si>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</si>
  <si>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</si>
  <si>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</si>
  <si>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</si>
  <si>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</si>
  <si>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</si>
  <si>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</si>
  <si>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</si>
  <si>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</si>
  <si>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</si>
  <si>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</si>
  <si>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</si>
  <si>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</si>
  <si>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</si>
  <si>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</si>
  <si>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</si>
  <si>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</si>
  <si>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</si>
  <si>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</si>
  <si>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</si>
  <si>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</si>
  <si>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</si>
  <si>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</si>
  <si>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</si>
  <si>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</si>
  <si>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</si>
  <si>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</si>
  <si>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</si>
  <si>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</si>
  <si>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</si>
  <si>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</si>
  <si>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</si>
  <si>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</si>
  <si>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</si>
  <si>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</si>
  <si>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</si>
  <si>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</si>
  <si>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</si>
  <si>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</si>
  <si>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</si>
  <si>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</si>
  <si>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</si>
  <si>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</si>
  <si>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</si>
  <si>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</si>
  <si>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</si>
  <si>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</si>
  <si>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</si>
  <si>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</si>
  <si>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</si>
  <si>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</si>
  <si>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</si>
  <si>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</si>
  <si>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</si>
  <si>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</si>
  <si>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</si>
  <si>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</si>
  <si>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</si>
  <si>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</si>
  <si>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</si>
  <si>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</si>
  <si>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</si>
  <si>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</si>
  <si>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</si>
  <si>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</si>
  <si>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</si>
  <si>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</si>
  <si>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</si>
  <si>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</si>
  <si>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</si>
  <si>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</si>
  <si>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</si>
  <si>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</si>
  <si>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</si>
  <si>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</si>
  <si>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</si>
  <si>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</si>
  <si>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</si>
  <si>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</si>
  <si>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</si>
  <si>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</si>
  <si>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</si>
  <si>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</si>
  <si>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</si>
  <si>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</si>
  <si>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</si>
  <si>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</si>
  <si>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</si>
  <si>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</si>
  <si>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</si>
  <si>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</si>
  <si>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</si>
  <si>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</si>
  <si>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</si>
  <si>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</si>
  <si>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</si>
  <si>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</si>
  <si>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</si>
  <si>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</si>
  <si>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</si>
  <si>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</si>
  <si>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</si>
  <si>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</si>
  <si>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</si>
  <si>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</si>
  <si>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</si>
  <si>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</si>
  <si>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</si>
  <si>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</si>
  <si>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</si>
  <si>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</si>
  <si>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</si>
  <si>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</si>
  <si>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</si>
  <si>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</si>
  <si>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</si>
  <si>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</si>
  <si>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</si>
  <si>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</si>
  <si>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</si>
  <si>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</si>
  <si>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</si>
  <si>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</si>
  <si>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</si>
  <si>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</si>
  <si>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</si>
  <si>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</si>
  <si>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</si>
  <si>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</si>
  <si>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</si>
  <si>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</si>
  <si>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</si>
  <si>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</si>
  <si>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</si>
  <si>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</si>
  <si>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</si>
  <si>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</si>
  <si>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</si>
  <si>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</si>
  <si>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</si>
  <si>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</si>
  <si>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</si>
  <si>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</si>
  <si>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</si>
  <si>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</si>
  <si>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</si>
  <si>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</si>
  <si>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</si>
  <si>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</si>
  <si>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</si>
  <si>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</si>
  <si>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</si>
  <si>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</si>
  <si>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</si>
  <si>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</si>
  <si>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</si>
  <si>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</si>
  <si>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</si>
  <si>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</si>
  <si>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</si>
  <si>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</si>
  <si>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</si>
  <si>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</si>
  <si>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</si>
  <si>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</si>
  <si>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</si>
  <si>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</si>
  <si>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</si>
  <si>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</si>
  <si>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</si>
  <si>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</si>
  <si>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</si>
  <si>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</si>
  <si>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</si>
  <si>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</si>
  <si>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</si>
  <si>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</si>
  <si>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</si>
  <si>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</si>
  <si>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</si>
  <si>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</si>
  <si>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</si>
  <si>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</si>
  <si>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</si>
  <si>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</si>
  <si>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</si>
  <si>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</si>
  <si>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</si>
  <si>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</si>
  <si>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</si>
  <si>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</si>
  <si>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</si>
  <si>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</si>
  <si>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</si>
  <si>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</si>
  <si>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</si>
  <si>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</si>
  <si>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</si>
  <si>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</si>
  <si>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</si>
  <si>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</si>
  <si>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</si>
  <si>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</si>
  <si>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</si>
  <si>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</si>
  <si>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</si>
  <si>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</si>
  <si>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</si>
  <si>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</si>
  <si>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</si>
  <si>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</si>
  <si>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</si>
  <si>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</si>
  <si>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</si>
  <si>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</si>
  <si>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</si>
  <si>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</si>
  <si>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</si>
  <si>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</si>
  <si>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</si>
  <si>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</si>
  <si>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</si>
  <si>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</si>
  <si>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</si>
  <si>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</si>
  <si>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</si>
  <si>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</si>
  <si>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</si>
  <si>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</si>
  <si>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</si>
  <si>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</si>
  <si>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</si>
  <si>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</si>
  <si>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</si>
  <si>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</si>
  <si>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</si>
  <si>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</si>
  <si>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</si>
  <si>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</si>
  <si>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</si>
  <si>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</si>
  <si>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</si>
  <si>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</si>
  <si>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</si>
  <si>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</si>
  <si>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</si>
  <si>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</si>
  <si>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</si>
  <si>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</si>
  <si>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</si>
  <si>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</si>
  <si>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</si>
  <si>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</si>
  <si>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</si>
  <si>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</si>
  <si>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</si>
  <si>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</si>
  <si>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</si>
  <si>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</si>
  <si>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</si>
  <si>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</si>
  <si>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</si>
  <si>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</si>
  <si>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</si>
  <si>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</si>
  <si>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</si>
  <si>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</si>
  <si>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</si>
  <si>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</si>
  <si>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</si>
  <si>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</si>
  <si>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</si>
  <si>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</si>
  <si>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</si>
  <si>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</si>
  <si>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</si>
  <si>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</si>
  <si>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</si>
  <si>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</si>
  <si>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</si>
  <si>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</si>
  <si>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</si>
  <si>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</si>
  <si>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</si>
  <si>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</si>
  <si>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</si>
  <si>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</si>
  <si>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</si>
  <si>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</si>
  <si>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</si>
  <si>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</si>
  <si>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</si>
  <si>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</si>
  <si>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</si>
  <si>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</si>
  <si>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</si>
  <si>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</si>
  <si>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</si>
  <si>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</si>
  <si>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</si>
  <si>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</si>
  <si>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</si>
  <si>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</si>
  <si>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</si>
  <si>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</si>
  <si>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</si>
  <si>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</si>
  <si>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</si>
  <si>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</si>
  <si>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</si>
  <si>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</si>
  <si>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</si>
  <si>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</si>
  <si>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</si>
  <si>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</si>
  <si>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</si>
  <si>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</si>
  <si>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</si>
  <si>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</si>
  <si>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</si>
  <si>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</si>
  <si>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</si>
  <si>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</si>
  <si>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</si>
  <si>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</si>
  <si>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</si>
  <si>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</si>
  <si>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</si>
  <si>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</si>
  <si>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</si>
  <si>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</si>
  <si>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</si>
  <si>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</si>
  <si>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</si>
  <si>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</si>
  <si>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</si>
  <si>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</si>
  <si>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</si>
  <si>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</si>
  <si>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</si>
  <si>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</si>
  <si>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</si>
  <si>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</si>
  <si>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</si>
  <si>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</si>
  <si>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</si>
  <si>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</si>
  <si>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</si>
  <si>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</si>
  <si>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</si>
  <si>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</si>
  <si>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</si>
  <si>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</si>
  <si>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</si>
  <si>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</si>
  <si>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</si>
  <si>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</si>
  <si>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</si>
  <si>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</si>
  <si>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</si>
  <si>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</si>
  <si>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</si>
  <si>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</si>
  <si>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</si>
  <si>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</si>
  <si>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</si>
  <si>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</si>
  <si>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</si>
  <si>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</si>
  <si>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</si>
  <si>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</si>
  <si>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</si>
  <si>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</si>
  <si>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</si>
  <si>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</si>
  <si>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</si>
  <si>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</si>
  <si>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</si>
  <si>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</si>
  <si>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</si>
  <si>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</si>
  <si>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</si>
  <si>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</si>
  <si>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</si>
  <si>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</si>
  <si>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</si>
  <si>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</si>
  <si>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</si>
  <si>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</si>
  <si>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</si>
  <si>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</si>
  <si>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</si>
  <si>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</si>
  <si>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</si>
  <si>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</si>
  <si>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</si>
  <si>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</si>
  <si>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</si>
  <si>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</si>
  <si>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</si>
  <si>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</si>
  <si>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</si>
  <si>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</si>
  <si>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</si>
  <si>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</si>
  <si>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</si>
  <si>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</si>
  <si>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</si>
  <si>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</si>
  <si>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</si>
  <si>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</si>
  <si>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</si>
  <si>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</si>
  <si>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</si>
  <si>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</si>
  <si>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</si>
  <si>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</si>
  <si>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</si>
  <si>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</si>
  <si>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</si>
  <si>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</si>
  <si>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</si>
  <si>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</si>
  <si>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</si>
  <si>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</si>
  <si>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</si>
  <si>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</si>
  <si>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</si>
  <si>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</si>
  <si>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</si>
  <si>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</si>
  <si>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</si>
  <si>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</si>
  <si>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</si>
  <si>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</si>
  <si>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</si>
  <si>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</si>
  <si>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</si>
  <si>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</si>
  <si>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</si>
  <si>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</si>
  <si>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</si>
  <si>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</si>
  <si>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</si>
  <si>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</si>
  <si>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</si>
  <si>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</si>
  <si>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</si>
  <si>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</si>
  <si>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</si>
  <si>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</si>
  <si>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</si>
  <si>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</si>
  <si>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</si>
  <si>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</si>
  <si>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</si>
  <si>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</si>
  <si>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</si>
  <si>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</si>
  <si>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</si>
  <si>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</si>
  <si>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</si>
  <si>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</si>
  <si>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</si>
  <si>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</si>
  <si>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</si>
  <si>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</si>
  <si>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</si>
  <si>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</si>
  <si>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</si>
  <si>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</si>
  <si>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</si>
  <si>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</si>
  <si>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</si>
  <si>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</si>
  <si>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</si>
  <si>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</si>
  <si>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</si>
  <si>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</si>
  <si>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</si>
  <si>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</si>
  <si>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</si>
  <si>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</si>
  <si>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</si>
  <si>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</si>
  <si>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</si>
  <si>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</si>
  <si>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</si>
  <si>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</si>
  <si>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</si>
  <si>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</si>
  <si>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</si>
  <si>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</si>
  <si>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</si>
  <si>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</si>
  <si>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</si>
  <si>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</si>
  <si>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</si>
  <si>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</si>
  <si>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</si>
  <si>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</si>
  <si>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</si>
  <si>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</si>
  <si>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</si>
  <si>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</si>
  <si>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</si>
  <si>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</si>
  <si>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</si>
  <si>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</si>
  <si>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</si>
  <si>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</si>
  <si>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</si>
  <si>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</si>
  <si>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</si>
  <si>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</si>
  <si>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</si>
  <si>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</si>
  <si>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</si>
  <si>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</si>
  <si>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</si>
  <si>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</si>
  <si>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</si>
  <si>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</si>
  <si>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</si>
  <si>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</si>
  <si>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</si>
  <si>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</si>
  <si>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</si>
  <si>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</si>
  <si>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</si>
  <si>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</si>
  <si>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</si>
  <si>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</si>
  <si>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</si>
  <si>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</si>
  <si>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</si>
  <si>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</si>
  <si>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</si>
  <si>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</si>
  <si>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</si>
  <si>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</si>
  <si>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</si>
  <si>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</si>
  <si>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</si>
  <si>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</si>
  <si>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</si>
  <si>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</si>
  <si>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</si>
  <si>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</si>
  <si>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</si>
  <si>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</si>
  <si>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</si>
  <si>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</si>
  <si>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</si>
  <si>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</si>
  <si>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</si>
  <si>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</si>
  <si>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</si>
  <si>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</si>
  <si>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</si>
  <si>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</si>
  <si>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</si>
  <si>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</si>
  <si>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</si>
  <si>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</si>
  <si>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</si>
  <si>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</si>
  <si>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</si>
  <si>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</si>
  <si>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</si>
  <si>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</si>
  <si>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</si>
  <si>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</si>
  <si>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</si>
  <si>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</si>
  <si>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</si>
  <si>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</si>
  <si>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</si>
  <si>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</si>
  <si>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</si>
  <si>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</si>
  <si>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</si>
  <si>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</si>
  <si>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</si>
  <si>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</si>
  <si>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</si>
  <si>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</si>
  <si>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</si>
  <si>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</si>
  <si>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</si>
  <si>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</si>
  <si>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</si>
  <si>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</si>
  <si>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</si>
  <si>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</si>
  <si>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</si>
  <si>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</si>
  <si>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</si>
  <si>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</si>
  <si>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</si>
  <si>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</si>
  <si>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</si>
  <si>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</si>
  <si>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</si>
  <si>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</si>
  <si>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</si>
  <si>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</si>
  <si>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</si>
  <si>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</si>
  <si>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</si>
  <si>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</si>
  <si>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</si>
  <si>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</si>
  <si>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</si>
  <si>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</si>
  <si>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</si>
  <si>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</si>
  <si>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</si>
  <si>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</si>
  <si>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</si>
  <si>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</si>
  <si>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</si>
  <si>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</si>
  <si>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</si>
  <si>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</si>
  <si>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</si>
  <si>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</si>
  <si>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</si>
  <si>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</si>
  <si>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</si>
  <si>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</si>
  <si>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</si>
  <si>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</si>
  <si>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</si>
  <si>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</si>
  <si>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</si>
  <si>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</si>
  <si>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</si>
  <si>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</si>
  <si>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</si>
  <si>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</si>
  <si>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</si>
  <si>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</si>
  <si>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</si>
  <si>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</si>
  <si>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</si>
  <si>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</si>
  <si>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</si>
  <si>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</si>
  <si>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</si>
  <si>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</si>
  <si>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</si>
  <si>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</si>
  <si>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</si>
  <si>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</si>
  <si>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</si>
  <si>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</si>
  <si>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</si>
  <si>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</si>
  <si>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</si>
  <si>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</si>
  <si>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</si>
  <si>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</si>
  <si>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</si>
  <si>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</si>
  <si>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</si>
  <si>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</si>
  <si>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</si>
  <si>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</si>
  <si>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</si>
  <si>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</si>
  <si>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</si>
  <si>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</si>
  <si>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</si>
  <si>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</si>
  <si>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</si>
  <si>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</si>
  <si>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</si>
  <si>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</si>
  <si>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</si>
  <si>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</si>
  <si>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</si>
  <si>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</si>
  <si>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</si>
  <si>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</si>
  <si>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</si>
  <si>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</si>
  <si>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</si>
  <si>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</si>
  <si>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</si>
  <si>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</si>
  <si>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</si>
  <si>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</si>
  <si>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</si>
  <si>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</si>
  <si>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</si>
  <si>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</si>
  <si>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</si>
  <si>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</si>
  <si>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</si>
  <si>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</si>
  <si>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</si>
  <si>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</si>
  <si>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</si>
  <si>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</si>
  <si>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</si>
  <si>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</si>
  <si>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</si>
  <si>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</si>
  <si>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</si>
  <si>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</si>
  <si>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</si>
  <si>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</si>
  <si>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</si>
  <si>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</si>
  <si>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</si>
  <si>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</si>
  <si>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</si>
  <si>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</si>
  <si>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</si>
  <si>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</si>
  <si>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</si>
  <si>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</si>
  <si>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</si>
  <si>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</si>
  <si>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</si>
  <si>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</si>
  <si>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</si>
  <si>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</si>
  <si>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</si>
  <si>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</si>
  <si>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</si>
  <si>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</si>
  <si>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</si>
  <si>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</si>
  <si>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</si>
  <si>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</si>
  <si>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</si>
  <si>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</si>
  <si>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</si>
  <si>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</si>
  <si>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</si>
  <si>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</si>
  <si>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</si>
  <si>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</si>
  <si>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</si>
  <si>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</si>
  <si>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</si>
  <si>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</si>
  <si>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</si>
  <si>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</si>
  <si>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</si>
  <si>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</si>
  <si>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</si>
  <si>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</si>
  <si>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</si>
  <si>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</si>
  <si>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</si>
  <si>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</si>
  <si>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</si>
  <si>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</si>
  <si>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</si>
  <si>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</si>
  <si>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</si>
  <si>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</si>
  <si>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</si>
  <si>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</si>
  <si>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</si>
  <si>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</si>
  <si>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</si>
  <si>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</si>
  <si>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</si>
  <si>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</si>
  <si>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</si>
  <si>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</si>
  <si>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</si>
  <si>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</si>
  <si>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</si>
  <si>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</si>
  <si>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</si>
  <si>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</si>
  <si>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</si>
  <si>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</si>
  <si>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</si>
  <si>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</si>
  <si>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</si>
  <si>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</si>
  <si>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</si>
  <si>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</si>
  <si>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</si>
  <si>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</si>
  <si>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</si>
  <si>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</si>
  <si>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</si>
  <si>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</si>
  <si>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</si>
  <si>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</si>
  <si>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</si>
  <si>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</si>
  <si>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</si>
  <si>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</si>
  <si>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</si>
  <si>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</si>
  <si>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</si>
  <si>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</si>
  <si>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</si>
  <si>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</si>
  <si>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</si>
  <si>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</si>
  <si>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</si>
  <si>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</si>
  <si>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</si>
  <si>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</si>
  <si>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</si>
  <si>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</si>
  <si>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</si>
  <si>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</si>
  <si>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</si>
  <si>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</si>
  <si>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</si>
  <si>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</si>
  <si>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</si>
  <si>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</si>
  <si>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</si>
  <si>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</si>
  <si>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</si>
  <si>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</si>
  <si>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</si>
  <si>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</si>
  <si>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</si>
  <si>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</si>
  <si>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</si>
  <si>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</si>
  <si>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</si>
  <si>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</si>
  <si>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</si>
  <si>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</si>
  <si>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</si>
  <si>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</si>
  <si>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</si>
  <si>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</si>
  <si>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</si>
  <si>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</si>
  <si>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</si>
  <si>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</si>
  <si>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</si>
  <si>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</si>
  <si>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</si>
  <si>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</si>
  <si>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</si>
  <si>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</si>
  <si>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</si>
  <si>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</si>
  <si>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</si>
  <si>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</si>
  <si>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</si>
  <si>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</si>
  <si>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</si>
  <si>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</si>
  <si>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</si>
  <si>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</si>
  <si>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</si>
  <si>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</si>
  <si>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</si>
  <si>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</si>
  <si>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</si>
  <si>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</si>
  <si>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</si>
  <si>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</si>
  <si>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</si>
  <si>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</si>
  <si>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</si>
  <si>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</si>
  <si>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</si>
  <si>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</si>
  <si>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</si>
  <si>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</si>
  <si>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</si>
  <si>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</si>
  <si>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</si>
  <si>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</si>
  <si>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</si>
  <si>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</si>
  <si>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</si>
  <si>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</si>
  <si>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</si>
  <si>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</si>
  <si>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</si>
  <si>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</si>
  <si>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</si>
  <si>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</si>
  <si>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</si>
  <si>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</si>
  <si>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</si>
  <si>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</si>
  <si>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</si>
  <si>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</si>
  <si>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</si>
  <si>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</si>
  <si>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</si>
  <si>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</si>
  <si>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</si>
  <si>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</si>
  <si>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</si>
  <si>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</si>
  <si>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</si>
  <si>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</si>
  <si>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</si>
  <si>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</si>
  <si>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</si>
  <si>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</si>
  <si>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</si>
  <si>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</si>
  <si>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</si>
  <si>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</si>
  <si>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</si>
  <si>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</si>
  <si>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</si>
  <si>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</si>
  <si>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</si>
  <si>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</si>
  <si>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</si>
  <si>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</si>
  <si>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</si>
  <si>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</si>
  <si>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</si>
  <si>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</si>
  <si>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</si>
  <si>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</si>
  <si>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</si>
  <si>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</si>
  <si>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</si>
  <si>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</si>
  <si>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</si>
  <si>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</si>
  <si>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</si>
  <si>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</si>
  <si>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</si>
  <si>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</si>
  <si>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</si>
  <si>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</si>
  <si>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</si>
  <si>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</si>
  <si>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</si>
  <si>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</si>
  <si>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</si>
  <si>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</si>
  <si>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</si>
  <si>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</si>
  <si>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</si>
  <si>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</si>
  <si>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</si>
  <si>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</si>
  <si>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</si>
  <si>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</si>
  <si>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</si>
  <si>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</si>
  <si>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</si>
  <si>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</si>
  <si>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</si>
  <si>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</si>
  <si>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</si>
  <si>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</si>
  <si>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</si>
  <si>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</si>
  <si>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</si>
  <si>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</si>
  <si>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</si>
  <si>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</si>
  <si>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</si>
  <si>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</si>
  <si>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</si>
  <si>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</si>
  <si>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</si>
  <si>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</si>
  <si>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</si>
  <si>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</si>
  <si>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</si>
  <si>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</si>
  <si>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</si>
  <si>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</si>
  <si>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</si>
  <si>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</si>
  <si>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</si>
  <si>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</si>
  <si>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</si>
  <si>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</si>
  <si>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</si>
  <si>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</si>
  <si>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</si>
  <si>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</si>
  <si>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</si>
  <si>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</si>
  <si>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</si>
  <si>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</si>
  <si>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</si>
  <si>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</si>
  <si>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</si>
  <si>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</si>
  <si>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</si>
  <si>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</si>
  <si>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</si>
  <si>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</si>
  <si>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</si>
  <si>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</si>
  <si>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</si>
  <si>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</si>
  <si>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</si>
  <si>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</si>
  <si>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</si>
  <si>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</si>
  <si>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</si>
  <si>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</si>
  <si>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</si>
  <si>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</si>
  <si>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</si>
  <si>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</si>
  <si>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</si>
  <si>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</si>
  <si>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</si>
  <si>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</si>
  <si>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</si>
  <si>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</si>
  <si>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</si>
  <si>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</si>
  <si>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</si>
  <si>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</si>
  <si>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</si>
  <si>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</si>
  <si>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</si>
  <si>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</si>
  <si>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</si>
  <si>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</si>
  <si>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</si>
  <si>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</si>
  <si>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</si>
  <si>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</si>
  <si>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</si>
  <si>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</si>
  <si>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</si>
  <si>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</si>
  <si>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</si>
  <si>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</si>
  <si>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</si>
  <si>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</si>
  <si>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</si>
  <si>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</si>
  <si>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</si>
  <si>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</si>
  <si>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</si>
  <si>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</si>
  <si>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</si>
  <si>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</si>
  <si>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</si>
  <si>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</si>
  <si>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</si>
  <si>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</si>
  <si>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</si>
  <si>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</si>
  <si>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</si>
  <si>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</si>
  <si>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</si>
  <si>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</si>
  <si>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</si>
  <si>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</si>
  <si>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</si>
  <si>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</si>
  <si>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</si>
  <si>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</si>
  <si>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</si>
  <si>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</si>
  <si>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</si>
  <si>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</si>
  <si>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</si>
  <si>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</si>
  <si>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</si>
  <si>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</si>
  <si>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</si>
  <si>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</si>
  <si>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</si>
  <si>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</si>
  <si>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</si>
  <si>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</si>
  <si>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</si>
  <si>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</si>
  <si>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</si>
  <si>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</si>
  <si>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</si>
  <si>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</si>
  <si>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</si>
  <si>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</si>
  <si>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</si>
  <si>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</si>
  <si>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</si>
  <si>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</si>
  <si>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</si>
  <si>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</si>
  <si>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</si>
  <si>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</si>
  <si>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</si>
  <si>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</si>
  <si>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</si>
  <si>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</si>
  <si>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</si>
  <si>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</si>
  <si>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</si>
  <si>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</si>
  <si>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</si>
  <si>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</si>
  <si>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</si>
  <si>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</si>
  <si>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</si>
  <si>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</si>
  <si>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</si>
  <si>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</si>
  <si>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</si>
  <si>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</si>
  <si>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</si>
  <si>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</si>
  <si>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</si>
  <si>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</si>
  <si>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</si>
  <si>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</si>
  <si>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</si>
  <si>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</si>
  <si>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</si>
  <si>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</si>
  <si>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</si>
  <si>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</si>
  <si>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</si>
  <si>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</si>
  <si>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</si>
  <si>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</si>
  <si>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</si>
  <si>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</si>
  <si>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</si>
  <si>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</si>
  <si>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</si>
  <si>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</si>
  <si>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</si>
  <si>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</si>
  <si>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</si>
  <si>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</si>
  <si>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</si>
  <si>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</si>
  <si>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</si>
  <si>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</si>
  <si>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</si>
  <si>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</si>
  <si>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</si>
  <si>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</si>
  <si>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</si>
  <si>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</si>
  <si>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</si>
  <si>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</si>
  <si>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</si>
  <si>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</si>
  <si>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</si>
  <si>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</si>
  <si>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</si>
  <si>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</si>
  <si>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</si>
  <si>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</si>
  <si>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</si>
  <si>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</si>
  <si>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</si>
  <si>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</si>
  <si>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</si>
  <si>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</si>
  <si>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</si>
  <si>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</si>
  <si>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</si>
  <si>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</si>
  <si>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</si>
  <si>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</si>
  <si>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</si>
  <si>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</si>
  <si>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</si>
  <si>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</si>
  <si>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</si>
  <si>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</si>
  <si>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</si>
  <si>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</si>
  <si>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</si>
  <si>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</si>
  <si>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</si>
  <si>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</si>
  <si>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</si>
  <si>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</si>
  <si>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</si>
  <si>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</si>
  <si>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</si>
  <si>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</si>
  <si>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</si>
  <si>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</si>
  <si>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</si>
  <si>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</si>
  <si>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</si>
  <si>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</si>
  <si>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</si>
  <si>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</si>
  <si>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</si>
  <si>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</si>
  <si>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</si>
  <si>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</si>
  <si>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</si>
  <si>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</si>
  <si>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</si>
  <si>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</si>
  <si>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</si>
  <si>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</si>
  <si>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</si>
  <si>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</si>
  <si>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</si>
  <si>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</si>
  <si>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</si>
  <si>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</si>
  <si>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</si>
  <si>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</si>
  <si>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</si>
  <si>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</si>
  <si>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</si>
  <si>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</si>
  <si>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</si>
  <si>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</si>
  <si>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</si>
  <si>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</si>
  <si>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</si>
  <si>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</si>
  <si>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</si>
  <si>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</si>
  <si>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</si>
  <si>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</si>
  <si>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</si>
  <si>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</si>
  <si>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</si>
  <si>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</si>
  <si>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</si>
  <si>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</si>
  <si>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</si>
  <si>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</si>
  <si>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</si>
  <si>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</si>
  <si>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</si>
  <si>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</si>
  <si>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</si>
  <si>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</si>
  <si>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</si>
  <si>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</si>
  <si>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</si>
  <si>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</si>
  <si>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</si>
  <si>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</si>
  <si>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</si>
  <si>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</si>
  <si>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</si>
  <si>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</si>
  <si>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</si>
  <si>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</si>
  <si>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</si>
  <si>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</si>
  <si>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</si>
  <si>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</si>
  <si>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</si>
  <si>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</si>
  <si>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</si>
  <si>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</si>
  <si>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</si>
  <si>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</si>
  <si>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</si>
  <si>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</si>
  <si>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</si>
  <si>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</si>
  <si>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</si>
  <si>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</si>
  <si>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</si>
  <si>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</si>
  <si>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</si>
  <si>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</si>
  <si>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</si>
  <si>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</si>
  <si>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</si>
  <si>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</si>
  <si>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</si>
  <si>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</si>
  <si>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</si>
  <si>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</si>
  <si>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</si>
  <si>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</si>
  <si>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</si>
  <si>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</si>
  <si>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</si>
  <si>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</si>
  <si>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</si>
  <si>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</si>
  <si>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</si>
  <si>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</si>
  <si>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</si>
  <si>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</si>
  <si>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</si>
  <si>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</si>
  <si>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</si>
  <si>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</si>
  <si>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</si>
  <si>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</si>
  <si>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</si>
  <si>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</si>
  <si>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</si>
  <si>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</si>
  <si>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</si>
  <si>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</si>
  <si>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</si>
  <si>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</si>
  <si>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</si>
  <si>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</si>
  <si>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</si>
  <si>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</si>
  <si>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</si>
  <si>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</si>
  <si>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</si>
  <si>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</si>
  <si>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</si>
  <si>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</si>
  <si>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</si>
  <si>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</si>
  <si>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</si>
  <si>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</si>
  <si>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</si>
  <si>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</si>
  <si>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</si>
  <si>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</si>
  <si>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</si>
  <si>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</si>
  <si>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</si>
  <si>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</si>
  <si>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</si>
  <si>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</si>
  <si>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</si>
  <si>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</si>
  <si>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</si>
  <si>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</si>
  <si>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</si>
  <si>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</si>
  <si>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</si>
  <si>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</si>
  <si>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</si>
  <si>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</si>
  <si>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</si>
  <si>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</si>
  <si>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</si>
  <si>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</si>
  <si>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</si>
  <si>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</si>
  <si>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</si>
  <si>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</si>
  <si>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</si>
  <si>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</si>
  <si>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</si>
  <si>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</si>
  <si>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</si>
  <si>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</si>
  <si>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</si>
  <si>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</si>
  <si>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</si>
  <si>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</si>
  <si>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</si>
  <si>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</si>
  <si>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</si>
  <si>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</si>
  <si>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</si>
  <si>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</si>
  <si>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</si>
  <si>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</si>
  <si>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</si>
  <si>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</si>
  <si>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</si>
  <si>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</si>
  <si>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</si>
  <si>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</si>
  <si>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</si>
  <si>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</si>
  <si>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</si>
  <si>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</si>
  <si>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</si>
  <si>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</si>
  <si>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</si>
  <si>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</si>
  <si>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</si>
  <si>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</si>
  <si>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</si>
  <si>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</si>
  <si>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</si>
  <si>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</si>
  <si>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</si>
  <si>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</si>
  <si>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</si>
  <si>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</si>
  <si>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</si>
  <si>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</si>
  <si>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</si>
  <si>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</si>
  <si>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</si>
  <si>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</si>
  <si>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</si>
  <si>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</si>
  <si>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</si>
  <si>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</si>
  <si>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</si>
  <si>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</si>
  <si>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</si>
  <si>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</si>
  <si>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</si>
  <si>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</si>
  <si>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</si>
  <si>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</si>
  <si>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</si>
  <si>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</si>
  <si>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</si>
  <si>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</si>
  <si>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</si>
  <si>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</si>
  <si>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</si>
  <si>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</si>
  <si>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</si>
  <si>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</si>
  <si>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</si>
  <si>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</si>
  <si>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</si>
  <si>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</si>
  <si>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</si>
  <si>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</si>
  <si>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</si>
  <si>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</si>
  <si>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</si>
  <si>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</si>
  <si>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</si>
  <si>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</si>
  <si>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</si>
  <si>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</si>
  <si>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</si>
  <si>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</si>
  <si>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</si>
  <si>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</si>
  <si>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</si>
  <si>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</si>
  <si>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</si>
  <si>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</si>
  <si>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</si>
  <si>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</si>
  <si>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</si>
  <si>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</si>
  <si>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</si>
  <si>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</si>
  <si>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</si>
  <si>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</si>
  <si>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</si>
  <si>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</si>
  <si>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</si>
  <si>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</si>
  <si>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</si>
  <si>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</si>
  <si>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</si>
  <si>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</si>
  <si>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</si>
  <si>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</si>
  <si>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</si>
  <si>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</si>
  <si>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</si>
  <si>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</si>
  <si>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</si>
  <si>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</si>
  <si>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</si>
  <si>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</si>
  <si>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</si>
  <si>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</si>
  <si>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</si>
  <si>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</si>
  <si>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</si>
  <si>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</si>
  <si>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</si>
  <si>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</si>
  <si>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</si>
  <si>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</si>
  <si>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</si>
  <si>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</si>
  <si>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</si>
  <si>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</si>
  <si>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</si>
  <si>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</si>
  <si>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</si>
  <si>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</si>
  <si>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</si>
  <si>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</si>
  <si>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</si>
  <si>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</si>
  <si>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</si>
  <si>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</si>
  <si>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</si>
  <si>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</si>
  <si>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</si>
  <si>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</si>
  <si>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</si>
  <si>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</si>
  <si>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</si>
  <si>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</si>
  <si>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</si>
  <si>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</si>
  <si>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</si>
  <si>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</si>
  <si>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</si>
  <si>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</si>
  <si>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</si>
  <si>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</si>
  <si>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</si>
  <si>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</si>
  <si>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</si>
  <si>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</si>
  <si>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</si>
  <si>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</si>
  <si>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</si>
  <si>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</si>
  <si>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</si>
  <si>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</si>
  <si>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</si>
  <si>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</si>
  <si>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</si>
  <si>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</si>
  <si>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</si>
  <si>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</si>
  <si>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</si>
  <si>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</si>
  <si>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</si>
  <si>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</si>
  <si>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</si>
  <si>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</si>
  <si>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</si>
  <si>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</si>
  <si>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</si>
  <si>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</si>
  <si>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</si>
  <si>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</si>
  <si>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</si>
  <si>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</si>
  <si>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</si>
  <si>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</si>
  <si>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</si>
  <si>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</si>
  <si>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</si>
  <si>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</si>
  <si>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</si>
  <si>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</si>
  <si>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</si>
  <si>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</si>
  <si>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</si>
  <si>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</si>
  <si>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</si>
  <si>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</si>
  <si>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</si>
  <si>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</si>
  <si>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</si>
  <si>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</si>
  <si>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</si>
  <si>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</si>
  <si>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</si>
  <si>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</si>
  <si>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</si>
  <si>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</si>
  <si>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</si>
  <si>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</si>
  <si>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</si>
  <si>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</si>
  <si>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</si>
  <si>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</si>
  <si>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</si>
  <si>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</si>
  <si>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</si>
  <si>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</si>
  <si>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</si>
  <si>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</si>
  <si>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</si>
  <si>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</si>
  <si>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</si>
  <si>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</si>
  <si>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</si>
  <si>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</si>
  <si>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</si>
  <si>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</si>
  <si>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</si>
  <si>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</si>
  <si>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</si>
  <si>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</si>
  <si>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</si>
  <si>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</si>
  <si>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</si>
  <si>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</si>
  <si>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</si>
  <si>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</si>
  <si>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</si>
  <si>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</si>
  <si>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</si>
  <si>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</si>
  <si>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</si>
  <si>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</si>
  <si>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</si>
  <si>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</si>
  <si>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</si>
  <si>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</si>
  <si>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</si>
  <si>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</si>
  <si>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</si>
  <si>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</si>
  <si>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</si>
  <si>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</si>
  <si>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</si>
  <si>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</si>
  <si>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</si>
  <si>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</si>
  <si>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</si>
  <si>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</si>
  <si>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</si>
  <si>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</si>
  <si>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</si>
  <si>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</si>
  <si>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</si>
  <si>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</si>
  <si>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</si>
  <si>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</si>
  <si>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</si>
  <si>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</si>
  <si>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</si>
  <si>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</si>
  <si>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</si>
  <si>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</si>
  <si>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</si>
  <si>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</si>
  <si>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</si>
  <si>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</si>
  <si>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</si>
  <si>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</si>
  <si>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</si>
  <si>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</si>
  <si>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</si>
  <si>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</si>
  <si>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</si>
  <si>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</si>
  <si>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</si>
  <si>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</si>
  <si>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</si>
  <si>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</si>
  <si>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</si>
  <si>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</si>
  <si>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</si>
  <si>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</si>
  <si>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</si>
  <si>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</si>
  <si>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</si>
  <si>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</si>
  <si>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</si>
  <si>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</si>
  <si>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</si>
  <si>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</si>
  <si>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</si>
  <si>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</si>
  <si>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</si>
  <si>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</si>
  <si>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</si>
  <si>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</si>
  <si>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</si>
  <si>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</si>
  <si>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</si>
  <si>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</si>
  <si>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</si>
  <si>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</si>
  <si>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</si>
  <si>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</si>
  <si>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</si>
  <si>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</si>
  <si>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</si>
  <si>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</si>
  <si>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</si>
  <si>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</si>
  <si>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</si>
  <si>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</si>
  <si>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</si>
  <si>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</si>
  <si>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</si>
  <si>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</si>
  <si>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</si>
  <si>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</si>
  <si>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</si>
  <si>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</si>
  <si>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</si>
  <si>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</si>
  <si>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</si>
  <si>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</si>
  <si>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</si>
  <si>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</si>
  <si>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</si>
  <si>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</si>
  <si>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</si>
  <si>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</si>
  <si>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</si>
  <si>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</si>
  <si>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</si>
  <si>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</si>
  <si>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</si>
  <si>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</si>
  <si>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</si>
  <si>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</si>
  <si>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</si>
  <si>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</si>
  <si>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</si>
  <si>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</si>
  <si>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</si>
  <si>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</si>
  <si>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</si>
  <si>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</si>
  <si>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</si>
  <si>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</si>
  <si>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</si>
  <si>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</si>
  <si>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</si>
  <si>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</si>
  <si>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</si>
  <si>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</si>
  <si>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</si>
  <si>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</si>
  <si>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</si>
  <si>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</si>
  <si>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</si>
  <si>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</si>
  <si>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</si>
  <si>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</si>
  <si>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</si>
  <si>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</si>
  <si>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</si>
  <si>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</si>
  <si>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</si>
  <si>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</si>
  <si>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</si>
  <si>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</si>
  <si>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</si>
  <si>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</si>
  <si>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</si>
  <si>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</si>
  <si>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</si>
  <si>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</si>
  <si>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</si>
  <si>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</si>
  <si>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</si>
  <si>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</si>
  <si>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</si>
  <si>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</si>
  <si>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</si>
  <si>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</si>
  <si>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</si>
  <si>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</si>
  <si>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</si>
  <si>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</si>
  <si>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</si>
  <si>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</si>
  <si>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</si>
  <si>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</si>
  <si>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</si>
  <si>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</si>
  <si>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</si>
  <si>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</si>
  <si>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</si>
  <si>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</si>
  <si>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</si>
  <si>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</si>
  <si>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</si>
  <si>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</si>
  <si>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</si>
  <si>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</si>
  <si>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</si>
  <si>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</si>
  <si>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</si>
  <si>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</si>
  <si>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</si>
  <si>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</si>
  <si>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</si>
  <si>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</si>
  <si>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</si>
  <si>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</si>
  <si>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</si>
  <si>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</si>
  <si>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</si>
  <si>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</si>
  <si>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</si>
  <si>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</si>
  <si>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</si>
  <si>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</si>
  <si>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</si>
  <si>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</si>
  <si>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</si>
  <si>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</si>
  <si>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</si>
  <si>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</si>
  <si>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</si>
  <si>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</si>
  <si>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</si>
  <si>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</si>
  <si>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</si>
  <si>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</si>
  <si>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</si>
  <si>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</si>
  <si>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</si>
  <si>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</si>
  <si>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</si>
  <si>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</si>
  <si>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</si>
  <si>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</si>
  <si>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</si>
  <si>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</si>
  <si>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</si>
  <si>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</si>
  <si>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</si>
  <si>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</si>
  <si>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</si>
  <si>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</si>
  <si>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</si>
  <si>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</si>
  <si>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</si>
  <si>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</si>
  <si>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</si>
  <si>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</si>
  <si>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</si>
  <si>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</si>
  <si>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</si>
  <si>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</si>
  <si>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</si>
  <si>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</si>
  <si>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</si>
  <si>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</si>
  <si>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</si>
  <si>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</si>
  <si>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</si>
  <si>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</si>
  <si>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</si>
  <si>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</si>
  <si>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</si>
  <si>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</si>
  <si>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</si>
  <si>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</si>
  <si>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</si>
  <si>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</si>
  <si>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</si>
  <si>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</si>
  <si>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</si>
  <si>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</si>
  <si>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</si>
  <si>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</si>
  <si>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</si>
  <si>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</si>
  <si>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</si>
  <si>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</si>
  <si>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</si>
  <si>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</si>
  <si>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</si>
  <si>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</si>
  <si>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</si>
  <si>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</si>
  <si>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</si>
  <si>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</si>
  <si>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</si>
  <si>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</si>
  <si>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</si>
  <si>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</si>
  <si>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</si>
  <si>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</si>
  <si>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</si>
  <si>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</si>
  <si>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</si>
  <si>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</si>
  <si>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</si>
  <si>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</si>
  <si>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</si>
  <si>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</si>
  <si>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</si>
  <si>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</si>
  <si>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</si>
  <si>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</si>
  <si>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</si>
  <si>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</si>
  <si>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</si>
  <si>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</si>
  <si>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</si>
  <si>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</si>
  <si>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</si>
  <si>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</si>
  <si>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</si>
  <si>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</si>
  <si>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</si>
  <si>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</si>
  <si>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</si>
  <si>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</si>
  <si>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</si>
  <si>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</si>
  <si>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</si>
  <si>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</si>
  <si>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</si>
  <si>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</si>
  <si>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</si>
  <si>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</si>
  <si>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</si>
  <si>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</si>
  <si>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</si>
  <si>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</si>
  <si>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</si>
  <si>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</si>
  <si>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</si>
  <si>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</si>
  <si>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</si>
  <si>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</si>
  <si>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</si>
  <si>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</si>
  <si>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</si>
  <si>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</si>
  <si>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</si>
  <si>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</si>
  <si>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</si>
  <si>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</si>
  <si>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</si>
  <si>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</si>
  <si>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</si>
  <si>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</si>
  <si>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</si>
  <si>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</si>
  <si>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</si>
  <si>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</si>
  <si>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</si>
  <si>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</si>
  <si>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</si>
  <si>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</si>
  <si>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</si>
  <si>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</si>
  <si>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</si>
  <si>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</si>
  <si>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</si>
  <si>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</si>
  <si>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</si>
  <si>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</si>
  <si>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</si>
  <si>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</si>
  <si>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</si>
  <si>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</si>
  <si>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</si>
  <si>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</si>
  <si>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</si>
  <si>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</si>
  <si>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</si>
  <si>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</si>
  <si>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</si>
  <si>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</si>
  <si>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</si>
  <si>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</si>
  <si>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</si>
  <si>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</si>
  <si>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</si>
  <si>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</si>
  <si>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</si>
  <si>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</si>
  <si>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</si>
  <si>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</si>
  <si>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</si>
  <si>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</si>
  <si>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</si>
  <si>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</si>
  <si>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</si>
  <si>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</si>
  <si>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</si>
  <si>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</si>
  <si>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</si>
  <si>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</si>
  <si>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</si>
  <si>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</si>
  <si>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</si>
  <si>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</si>
  <si>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</si>
  <si>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</si>
  <si>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</si>
  <si>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</si>
  <si>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</si>
  <si>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</si>
  <si>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</si>
  <si>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</si>
  <si>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</si>
  <si>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</si>
  <si>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</si>
  <si>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</si>
  <si>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</si>
  <si>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</si>
  <si>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</si>
  <si>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</si>
  <si>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</si>
  <si>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</si>
  <si>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</si>
  <si>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</si>
  <si>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</si>
  <si>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</si>
  <si>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</si>
  <si>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</si>
  <si>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</si>
  <si>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</si>
  <si>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</si>
  <si>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</si>
  <si>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</si>
  <si>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</si>
  <si>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</si>
  <si>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</si>
  <si>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</si>
  <si>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</si>
  <si>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</si>
  <si>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</si>
  <si>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</si>
  <si>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</si>
  <si>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</si>
  <si>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</si>
  <si>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</si>
  <si>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</si>
  <si>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</si>
  <si>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</si>
  <si>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</si>
  <si>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</si>
  <si>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</si>
  <si>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</si>
  <si>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</si>
  <si>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</si>
  <si>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</si>
  <si>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</si>
  <si>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</si>
  <si>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</si>
  <si>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</si>
  <si>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</si>
  <si>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</si>
  <si>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</si>
  <si>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</si>
  <si>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</si>
  <si>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</si>
  <si>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</si>
  <si>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</si>
  <si>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</si>
  <si>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</si>
  <si>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</si>
  <si>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</si>
  <si>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</si>
  <si>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</si>
  <si>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</si>
  <si>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</si>
  <si>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</si>
  <si>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</si>
  <si>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</si>
  <si>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</si>
  <si>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</si>
  <si>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</si>
  <si>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</si>
  <si>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</si>
  <si>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</si>
  <si>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</si>
  <si>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</si>
  <si>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</si>
  <si>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</si>
  <si>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</si>
  <si>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</si>
  <si>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</si>
  <si>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</si>
  <si>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</si>
  <si>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</si>
  <si>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</si>
  <si>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</si>
  <si>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</si>
  <si>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</si>
  <si>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</si>
  <si>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</si>
  <si>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</si>
  <si>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</si>
  <si>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</si>
  <si>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</si>
  <si>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</si>
  <si>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</si>
  <si>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</si>
  <si>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</si>
  <si>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</si>
  <si>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</si>
  <si>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</si>
  <si>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</si>
  <si>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</si>
  <si>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</si>
  <si>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</si>
  <si>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</si>
  <si>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</si>
  <si>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</si>
  <si>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</si>
  <si>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</si>
  <si>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</si>
  <si>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</si>
  <si>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</si>
  <si>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</si>
  <si>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</si>
  <si>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</si>
  <si>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</si>
  <si>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</si>
  <si>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</si>
  <si>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</si>
  <si>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</si>
  <si>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</si>
  <si>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</si>
  <si>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</si>
  <si>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</si>
  <si>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</si>
  <si>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</si>
  <si>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</si>
  <si>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</si>
  <si>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</si>
  <si>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</si>
  <si>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</si>
  <si>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</si>
  <si>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</si>
  <si>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</si>
  <si>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</si>
  <si>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</si>
  <si>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</si>
  <si>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</si>
  <si>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</si>
  <si>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</si>
  <si>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</si>
  <si>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</si>
  <si>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</si>
  <si>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</si>
  <si>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</si>
  <si>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</si>
  <si>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</si>
  <si>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</si>
  <si>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</si>
  <si>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</si>
  <si>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</si>
  <si>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</si>
  <si>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</si>
  <si>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</si>
  <si>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</si>
  <si>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</si>
  <si>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</si>
  <si>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</si>
  <si>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</si>
  <si>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</si>
  <si>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</si>
  <si>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</si>
  <si>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</si>
  <si>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</si>
  <si>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</si>
  <si>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</si>
  <si>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</si>
  <si>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</si>
  <si>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</si>
  <si>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</si>
  <si>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</si>
  <si>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</si>
  <si>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</si>
  <si>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</si>
  <si>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</si>
  <si>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</si>
  <si>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</si>
  <si>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</si>
  <si>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</si>
  <si>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</si>
  <si>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</si>
  <si>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</si>
  <si>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</si>
  <si>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</si>
  <si>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</si>
  <si>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</si>
  <si>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</si>
  <si>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</si>
  <si>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</si>
  <si>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</si>
  <si>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</si>
  <si>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</si>
  <si>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</si>
  <si>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</si>
  <si>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</si>
  <si>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</si>
  <si>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</si>
  <si>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</si>
  <si>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</si>
  <si>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</si>
  <si>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</si>
  <si>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</si>
  <si>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</si>
  <si>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</si>
  <si>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</si>
  <si>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</si>
  <si>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</si>
  <si>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</si>
  <si>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</si>
  <si>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</si>
  <si>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</si>
  <si>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</si>
  <si>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</si>
  <si>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</si>
  <si>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</si>
  <si>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</si>
  <si>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</si>
  <si>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</si>
  <si>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</si>
  <si>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</si>
  <si>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</si>
  <si>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</si>
  <si>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</si>
  <si>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</si>
  <si>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</si>
  <si>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</si>
  <si>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</si>
  <si>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</si>
  <si>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</si>
  <si>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</si>
  <si>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</si>
  <si>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</si>
  <si>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</si>
  <si>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</si>
  <si>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</si>
  <si>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</si>
  <si>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</si>
  <si>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</si>
  <si>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</si>
  <si>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</si>
  <si>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</si>
  <si>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</si>
  <si>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</si>
  <si>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</si>
  <si>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</si>
  <si>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</si>
  <si>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</si>
  <si>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</si>
  <si>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</si>
  <si>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</si>
  <si>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</si>
  <si>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</si>
  <si>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</si>
  <si>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</si>
  <si>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</si>
  <si>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</si>
  <si>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</si>
  <si>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</si>
  <si>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</si>
  <si>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</si>
  <si>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</si>
  <si>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</si>
  <si>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</si>
  <si>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</si>
  <si>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</si>
  <si>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</si>
  <si>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</si>
  <si>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</si>
  <si>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</si>
  <si>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</si>
  <si>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</si>
  <si>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</si>
  <si>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</si>
  <si>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</si>
  <si>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</si>
  <si>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</si>
  <si>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</si>
  <si>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</si>
  <si>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</si>
  <si>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</si>
  <si>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</si>
  <si>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</si>
  <si>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</si>
  <si>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</si>
  <si>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</si>
  <si>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</si>
  <si>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</si>
  <si>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</si>
  <si>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</si>
  <si>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</si>
  <si>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</si>
  <si>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</si>
  <si>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</si>
  <si>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</si>
  <si>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</si>
  <si>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</si>
  <si>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</si>
  <si>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</si>
  <si>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</si>
  <si>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</si>
  <si>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</si>
  <si>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</si>
  <si>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</si>
  <si>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</si>
  <si>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</si>
  <si>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</si>
  <si>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</si>
  <si>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</si>
  <si>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</si>
  <si>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</si>
  <si>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</si>
  <si>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</si>
  <si>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</si>
  <si>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</si>
  <si>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</si>
  <si>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</si>
  <si>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</si>
  <si>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</si>
  <si>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</si>
  <si>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</si>
  <si>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</si>
  <si>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</si>
  <si>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</si>
  <si>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</si>
  <si>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</si>
  <si>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</si>
  <si>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</si>
  <si>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</si>
  <si>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</si>
  <si>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</si>
  <si>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</si>
  <si>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</si>
  <si>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</si>
  <si>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</si>
  <si>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</si>
  <si>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</si>
  <si>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</si>
  <si>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</si>
  <si>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</si>
  <si>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</si>
  <si>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</si>
  <si>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</si>
  <si>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</si>
  <si>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</si>
  <si>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</si>
  <si>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</si>
  <si>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</si>
  <si>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</si>
  <si>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</si>
  <si>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</si>
  <si>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</si>
  <si>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</si>
  <si>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</si>
  <si>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</si>
  <si>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</si>
  <si>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</si>
  <si>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</si>
  <si>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</si>
  <si>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</si>
  <si>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</si>
  <si>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</si>
  <si>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</si>
  <si>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</si>
  <si>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</si>
  <si>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</si>
  <si>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</si>
  <si>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</si>
  <si>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</si>
  <si>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</si>
  <si>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</si>
  <si>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</si>
  <si>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</si>
  <si>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</si>
  <si>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</si>
  <si>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</si>
  <si>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</si>
  <si>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</si>
  <si>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</si>
  <si>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</si>
  <si>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</si>
  <si>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</si>
  <si>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</si>
  <si>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</si>
  <si>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</si>
  <si>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</si>
  <si>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</si>
  <si>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</si>
  <si>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</si>
  <si>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</si>
  <si>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</si>
  <si>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</si>
  <si>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</si>
  <si>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</si>
  <si>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</si>
  <si>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</si>
  <si>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</si>
  <si>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</si>
  <si>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</si>
  <si>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</si>
  <si>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</si>
  <si>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</si>
  <si>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</si>
  <si>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</si>
  <si>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</si>
  <si>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</si>
  <si>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</si>
  <si>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</si>
  <si>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</si>
  <si>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</si>
  <si>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</si>
  <si>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</si>
  <si>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</si>
  <si>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</si>
  <si>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</si>
  <si>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</si>
  <si>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</si>
  <si>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</si>
  <si>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</si>
  <si>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</si>
  <si>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</si>
  <si>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</si>
  <si>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</si>
  <si>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</si>
  <si>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</si>
  <si>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</si>
  <si>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</si>
  <si>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</si>
  <si>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</si>
  <si>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</si>
  <si>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</si>
  <si>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</si>
  <si>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</si>
  <si>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</si>
  <si>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</si>
  <si>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</si>
  <si>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</si>
  <si>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</si>
  <si>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</si>
  <si>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</si>
  <si>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</si>
  <si>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</si>
  <si>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</si>
  <si>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</si>
  <si>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</si>
  <si>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</si>
  <si>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</si>
  <si>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</si>
  <si>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</si>
  <si>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</si>
  <si>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</si>
  <si>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</si>
  <si>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</si>
  <si>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</si>
  <si>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</si>
  <si>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</si>
  <si>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</si>
  <si>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</si>
  <si>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</si>
  <si>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</si>
  <si>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</si>
  <si>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</si>
  <si>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</si>
  <si>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</si>
  <si>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</si>
  <si>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</si>
  <si>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</si>
  <si>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</si>
  <si>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</si>
  <si>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</si>
  <si>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</si>
  <si>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</si>
  <si>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</si>
  <si>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</si>
  <si>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</si>
  <si>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</si>
  <si>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</si>
  <si>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</si>
  <si>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</si>
  <si>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</si>
  <si>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</si>
  <si>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</si>
  <si>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</si>
  <si>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</si>
  <si>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</si>
  <si>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</si>
  <si>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</si>
  <si>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</si>
  <si>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</si>
  <si>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</si>
  <si>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</si>
  <si>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</si>
  <si>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</si>
  <si>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</si>
  <si>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</si>
  <si>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</si>
  <si>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</si>
  <si>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</si>
  <si>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</si>
  <si>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</si>
  <si>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</si>
  <si>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</si>
  <si>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</si>
  <si>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</si>
  <si>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</si>
  <si>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</si>
  <si>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</si>
  <si>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</si>
  <si>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</si>
  <si>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</si>
  <si>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</si>
  <si>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</si>
  <si>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</si>
  <si>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</si>
  <si>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</si>
  <si>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</si>
  <si>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</si>
  <si>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</si>
  <si>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</si>
  <si>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</si>
  <si>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</si>
  <si>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</si>
  <si>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</si>
  <si>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</si>
  <si>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</si>
  <si>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</si>
  <si>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</si>
  <si>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</si>
  <si>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</si>
  <si>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</si>
  <si>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</si>
  <si>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</si>
  <si>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</si>
  <si>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</si>
  <si>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</si>
  <si>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</si>
  <si>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</si>
  <si>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</si>
  <si>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</si>
  <si>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</si>
  <si>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</si>
  <si>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</si>
  <si>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</si>
  <si>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</si>
  <si>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</si>
  <si>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</si>
  <si>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</si>
  <si>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</si>
  <si>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</si>
  <si>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</si>
  <si>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</si>
  <si>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</si>
  <si>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</si>
  <si>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</si>
  <si>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</si>
  <si>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</si>
  <si>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</si>
  <si>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</si>
  <si>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</si>
  <si>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</si>
  <si>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</si>
  <si>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</si>
  <si>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</si>
  <si>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</si>
  <si>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</si>
  <si>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</si>
  <si>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</si>
  <si>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</si>
  <si>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</si>
  <si>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</si>
  <si>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</si>
  <si>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</si>
  <si>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</si>
  <si>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</si>
  <si>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</si>
  <si>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</si>
  <si>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</si>
  <si>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</si>
  <si>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</si>
  <si>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</si>
  <si>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</si>
  <si>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</si>
  <si>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</si>
  <si>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</si>
  <si>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</si>
  <si>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</si>
  <si>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</si>
  <si>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</si>
  <si>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</si>
  <si>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</si>
  <si>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</si>
  <si>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</si>
  <si>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</si>
  <si>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</si>
  <si>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</si>
  <si>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</si>
  <si>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</si>
  <si>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</si>
  <si>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</si>
  <si>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</si>
  <si>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</si>
  <si>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</si>
  <si>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</si>
  <si>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</si>
  <si>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</si>
  <si>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</si>
  <si>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</si>
  <si>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</si>
  <si>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</si>
  <si>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</si>
  <si>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</si>
  <si>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</si>
  <si>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</si>
  <si>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</si>
  <si>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</si>
  <si>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</si>
  <si>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</si>
  <si>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</si>
  <si>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</si>
  <si>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</si>
  <si>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</si>
  <si>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</si>
  <si>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</si>
  <si>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</si>
  <si>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</si>
  <si>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</si>
  <si>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</si>
  <si>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</si>
  <si>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</si>
  <si>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</si>
  <si>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</si>
  <si>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</si>
  <si>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</si>
  <si>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</si>
  <si>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</si>
  <si>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</si>
  <si>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</si>
  <si>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</si>
  <si>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</si>
  <si>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</si>
  <si>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</si>
  <si>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</si>
  <si>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</si>
  <si>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</si>
  <si>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</si>
  <si>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</si>
  <si>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</si>
  <si>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</si>
  <si>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</si>
  <si>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</si>
  <si>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</si>
  <si>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</si>
  <si>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</si>
  <si>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</si>
  <si>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</si>
  <si>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</si>
  <si>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</si>
  <si>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</si>
  <si>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</si>
  <si>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</si>
  <si>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</si>
  <si>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</si>
  <si>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</si>
  <si>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</si>
  <si>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</si>
  <si>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</si>
  <si>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</si>
  <si>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</si>
  <si>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</si>
  <si>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</si>
  <si>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</si>
  <si>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</si>
  <si>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</si>
  <si>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</si>
  <si>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</si>
  <si>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</si>
  <si>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</si>
  <si>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</si>
  <si>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</si>
  <si>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</si>
  <si>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</si>
  <si>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</si>
  <si>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</si>
  <si>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</si>
  <si>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</si>
  <si>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</si>
  <si>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</si>
  <si>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</si>
  <si>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</si>
  <si>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</si>
  <si>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</si>
  <si>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</si>
  <si>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</si>
  <si>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</si>
  <si>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</si>
  <si>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</si>
  <si>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</si>
  <si>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</si>
  <si>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</si>
  <si>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</si>
  <si>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</si>
  <si>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</si>
  <si>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</si>
  <si>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</si>
  <si>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</si>
  <si>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</si>
  <si>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</si>
  <si>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</si>
  <si>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</si>
  <si>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</si>
  <si>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</si>
  <si>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</si>
  <si>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</si>
  <si>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</si>
  <si>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</si>
  <si>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</si>
  <si>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</si>
  <si>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</si>
  <si>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</si>
  <si>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</si>
  <si>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</si>
  <si>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</si>
  <si>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</si>
  <si>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</si>
  <si>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</si>
  <si>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</si>
  <si>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</si>
  <si>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</si>
  <si>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</si>
  <si>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</si>
  <si>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</si>
  <si>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</si>
  <si>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</si>
  <si>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</si>
  <si>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</si>
  <si>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</si>
  <si>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</si>
  <si>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</si>
  <si>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</si>
  <si>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</si>
  <si>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</si>
  <si>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</si>
  <si>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</si>
  <si>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</si>
  <si>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</si>
  <si>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</si>
  <si>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</si>
  <si>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</si>
  <si>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</si>
  <si>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</si>
  <si>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</si>
  <si>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</si>
  <si>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</si>
  <si>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</si>
  <si>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</si>
  <si>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</si>
  <si>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</si>
  <si>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</si>
  <si>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</si>
  <si>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</si>
  <si>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</si>
  <si>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</si>
  <si>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</si>
  <si>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</si>
  <si>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</si>
  <si>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</si>
  <si>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</si>
  <si>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</si>
  <si>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</si>
  <si>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</si>
  <si>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</si>
  <si>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</si>
  <si>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</si>
  <si>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</si>
  <si>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</si>
  <si>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</si>
  <si>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</si>
  <si>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</si>
  <si>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</si>
  <si>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</si>
  <si>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</si>
  <si>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</si>
  <si>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</si>
  <si>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</si>
  <si>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</si>
  <si>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</si>
  <si>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</si>
  <si>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</si>
  <si>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</si>
  <si>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</si>
  <si>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</si>
  <si>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</si>
  <si>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</si>
  <si>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</si>
  <si>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</si>
  <si>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</si>
  <si>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</si>
  <si>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</si>
  <si>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</si>
  <si>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</si>
  <si>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</si>
  <si>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</si>
  <si>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</si>
  <si>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</si>
  <si>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</si>
  <si>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</si>
  <si>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</si>
  <si>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</si>
  <si>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</si>
  <si>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</si>
  <si>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</si>
  <si>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</si>
  <si>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</si>
  <si>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</si>
  <si>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</si>
  <si>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</si>
  <si>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</si>
  <si>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</si>
  <si>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</si>
  <si>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</si>
  <si>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</si>
  <si>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</si>
  <si>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</si>
  <si>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</si>
  <si>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</si>
  <si>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</si>
  <si>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</si>
  <si>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</si>
  <si>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</si>
  <si>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</si>
  <si>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</si>
  <si>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</si>
  <si>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</si>
  <si>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</si>
  <si>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</si>
  <si>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</si>
  <si>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</si>
  <si>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</si>
  <si>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</si>
  <si>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</si>
  <si>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</si>
  <si>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</si>
  <si>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</si>
  <si>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</si>
  <si>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</si>
  <si>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</si>
  <si>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</si>
  <si>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</si>
  <si>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</si>
  <si>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</si>
  <si>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</si>
  <si>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</si>
  <si>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</si>
  <si>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</si>
  <si>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</si>
  <si>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</si>
  <si>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</si>
  <si>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</si>
  <si>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</si>
  <si>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</si>
  <si>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</si>
  <si>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</si>
  <si>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</si>
  <si>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</si>
  <si>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</si>
  <si>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</si>
  <si>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</si>
  <si>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</si>
  <si>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</si>
  <si>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</si>
  <si>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</si>
  <si>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</si>
  <si>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</si>
  <si>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</si>
  <si>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</si>
  <si>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</si>
  <si>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</si>
  <si>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</si>
  <si>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</si>
  <si>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</si>
  <si>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</si>
  <si>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</si>
  <si>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</si>
  <si>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</si>
  <si>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</si>
  <si>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</si>
  <si>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</si>
  <si>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</si>
  <si>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</si>
  <si>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</si>
  <si>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</si>
  <si>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</si>
  <si>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</si>
  <si>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</si>
  <si>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</si>
  <si>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</si>
  <si>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</si>
  <si>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</si>
  <si>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</si>
  <si>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</si>
  <si>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</si>
  <si>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</si>
  <si>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</si>
  <si>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</si>
  <si>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</si>
  <si>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</si>
  <si>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</si>
  <si>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</si>
  <si>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</si>
  <si>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</si>
  <si>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</si>
  <si>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</si>
  <si>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</si>
  <si>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</si>
  <si>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</si>
  <si>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</si>
  <si>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</si>
  <si>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</si>
  <si>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</si>
  <si>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</si>
  <si>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</si>
  <si>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</si>
  <si>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</si>
  <si>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</si>
  <si>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</si>
  <si>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</si>
  <si>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</si>
  <si>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</si>
  <si>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</si>
  <si>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</si>
  <si>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</si>
  <si>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</si>
  <si>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</si>
  <si>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</si>
  <si>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</si>
  <si>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</si>
  <si>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</si>
  <si>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</si>
  <si>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</si>
  <si>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</si>
  <si>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</si>
  <si>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</si>
  <si>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</si>
  <si>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</si>
  <si>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</si>
  <si>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</si>
  <si>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</si>
  <si>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</si>
  <si>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</si>
  <si>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</si>
  <si>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</si>
  <si>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</si>
  <si>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</si>
  <si>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</si>
  <si>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</si>
  <si>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</si>
  <si>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</si>
  <si>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</si>
  <si>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</si>
  <si>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</si>
  <si>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</si>
  <si>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</si>
  <si>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</si>
  <si>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</si>
  <si>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</si>
  <si>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</si>
  <si>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</si>
  <si>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</si>
  <si>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</si>
  <si>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</si>
  <si>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</si>
  <si>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</si>
  <si>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</si>
  <si>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</si>
  <si>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</si>
  <si>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</si>
  <si>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</si>
  <si>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</si>
  <si>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</si>
  <si>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</si>
  <si>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</si>
  <si>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</si>
  <si>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</si>
  <si>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</si>
  <si>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</si>
  <si>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</si>
  <si>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</si>
  <si>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</si>
  <si>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</si>
  <si>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</si>
  <si>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</si>
  <si>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</si>
  <si>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</si>
  <si>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</si>
  <si>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</si>
  <si>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</si>
  <si>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</si>
  <si>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</si>
  <si>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</si>
  <si>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</si>
  <si>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</si>
  <si>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</si>
  <si>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</si>
  <si>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</si>
  <si>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</si>
  <si>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</si>
  <si>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</si>
  <si>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</si>
  <si>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</si>
  <si>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</si>
  <si>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</si>
  <si>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</si>
  <si>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</si>
  <si>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</si>
  <si>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</si>
  <si>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</si>
  <si>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</si>
  <si>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</si>
  <si>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</si>
  <si>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</si>
  <si>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</si>
  <si>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</si>
  <si>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</si>
  <si>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</si>
  <si>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</si>
  <si>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</si>
  <si>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</si>
  <si>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</si>
  <si>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</si>
  <si>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</si>
  <si>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</si>
  <si>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</si>
  <si>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</si>
  <si>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</si>
  <si>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</si>
  <si>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</si>
  <si>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</si>
  <si>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</si>
  <si>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</si>
  <si>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</si>
  <si>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</si>
  <si>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</si>
  <si>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</si>
  <si>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</si>
  <si>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</si>
  <si>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</si>
  <si>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</si>
  <si>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</si>
  <si>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</si>
  <si>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</si>
  <si>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</si>
  <si>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</si>
  <si>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</si>
  <si>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</si>
  <si>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</si>
  <si>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</si>
  <si>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</si>
  <si>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</si>
  <si>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</si>
  <si>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</si>
  <si>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</si>
  <si>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</si>
  <si>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</si>
  <si>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</si>
  <si>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</si>
  <si>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</si>
  <si>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</si>
  <si>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</si>
  <si>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</si>
  <si>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</si>
  <si>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</si>
  <si>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</si>
  <si>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</si>
  <si>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</si>
  <si>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</si>
  <si>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</si>
  <si>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</si>
  <si>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</si>
  <si>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</si>
  <si>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</si>
  <si>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</si>
  <si>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</si>
  <si>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</si>
  <si>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</si>
  <si>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</si>
  <si>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</si>
  <si>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</si>
  <si>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</si>
  <si>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</si>
  <si>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</si>
  <si>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</si>
  <si>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</si>
  <si>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</si>
  <si>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</si>
  <si>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</si>
  <si>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</si>
  <si>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</si>
  <si>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</si>
  <si>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</si>
  <si>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</si>
  <si>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</si>
  <si>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</si>
  <si>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</si>
  <si>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</si>
  <si>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</si>
  <si>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</si>
  <si>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</si>
  <si>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</si>
  <si>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</si>
  <si>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</si>
  <si>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</si>
  <si>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</si>
  <si>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</si>
  <si>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</si>
  <si>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</si>
  <si>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</si>
  <si>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</si>
  <si>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</si>
  <si>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</si>
  <si>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</si>
  <si>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</si>
  <si>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</si>
  <si>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</si>
  <si>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</si>
  <si>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</si>
  <si>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</si>
  <si>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</si>
  <si>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</si>
  <si>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</si>
  <si>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</si>
  <si>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</si>
  <si>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</si>
  <si>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</si>
  <si>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</si>
  <si>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</si>
  <si>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</si>
  <si>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</si>
  <si>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</si>
  <si>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</si>
  <si>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</si>
  <si>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</si>
  <si>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</si>
  <si>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</si>
  <si>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</si>
  <si>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</si>
  <si>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</si>
  <si>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</si>
  <si>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</si>
  <si>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</si>
  <si>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</si>
  <si>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</si>
  <si>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</si>
  <si>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</si>
  <si>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</si>
  <si>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</si>
  <si>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</si>
  <si>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</si>
  <si>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</si>
  <si>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</si>
  <si>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</si>
  <si>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</si>
  <si>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</si>
  <si>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</si>
  <si>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</si>
  <si>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</si>
  <si>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</si>
  <si>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</si>
  <si>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</si>
  <si>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</si>
  <si>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</si>
  <si>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</si>
  <si>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</si>
  <si>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</si>
  <si>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</si>
  <si>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</si>
  <si>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</si>
  <si>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</si>
  <si>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</si>
  <si>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</si>
  <si>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</si>
  <si>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</si>
  <si>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</si>
  <si>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</si>
  <si>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</si>
  <si>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</si>
  <si>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</si>
  <si>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</si>
  <si>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</si>
  <si>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</si>
  <si>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</si>
  <si>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</si>
  <si>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</si>
  <si>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</si>
  <si>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</si>
  <si>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</si>
  <si>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</si>
  <si>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</si>
  <si>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</si>
  <si>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</si>
  <si>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</si>
  <si>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</si>
  <si>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</si>
  <si>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</si>
  <si>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</si>
  <si>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</si>
  <si>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</si>
  <si>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</si>
  <si>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</si>
  <si>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</si>
  <si>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</si>
  <si>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</si>
  <si>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</si>
  <si>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</si>
  <si>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</si>
  <si>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</si>
  <si>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</si>
  <si>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</si>
  <si>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</si>
  <si>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</si>
  <si>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</si>
  <si>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</si>
  <si>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</si>
  <si>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</si>
  <si>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</si>
  <si>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</si>
  <si>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</si>
  <si>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</si>
  <si>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</si>
  <si>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</si>
  <si>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</si>
  <si>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</si>
  <si>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</si>
  <si>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</si>
  <si>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</si>
  <si>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</si>
  <si>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</si>
  <si>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</si>
  <si>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</si>
  <si>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</si>
  <si>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</si>
  <si>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</si>
  <si>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</si>
  <si>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</si>
  <si>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</si>
  <si>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</si>
  <si>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</si>
  <si>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</si>
  <si>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</si>
  <si>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</si>
  <si>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</si>
  <si>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</si>
  <si>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</si>
  <si>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</si>
  <si>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</si>
  <si>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</si>
  <si>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</si>
  <si>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</si>
  <si>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</si>
  <si>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</si>
  <si>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</si>
  <si>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</si>
  <si>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</si>
  <si>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</si>
  <si>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</si>
  <si>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</si>
  <si>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</si>
  <si>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</si>
  <si>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</si>
  <si>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</si>
  <si>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</si>
  <si>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</si>
  <si>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</si>
  <si>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</si>
  <si>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</si>
  <si>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</si>
  <si>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</si>
  <si>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</si>
  <si>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</si>
  <si>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</si>
  <si>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</si>
  <si>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</si>
  <si>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</si>
  <si>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</si>
  <si>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</si>
  <si>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</si>
  <si>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</si>
  <si>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</si>
  <si>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</si>
  <si>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</si>
  <si>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</si>
  <si>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</si>
  <si>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</si>
  <si>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</si>
  <si>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</si>
  <si>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</si>
  <si>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</si>
  <si>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</si>
  <si>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</si>
  <si>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</si>
  <si>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</si>
  <si>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</si>
  <si>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</si>
  <si>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</si>
  <si>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</si>
  <si>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</si>
  <si>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</si>
  <si>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</si>
  <si>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</si>
  <si>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</si>
  <si>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</si>
  <si>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</si>
  <si>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</si>
  <si>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</si>
  <si>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</si>
  <si>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</si>
  <si>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</si>
  <si>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</si>
  <si>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</si>
  <si>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</si>
  <si>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</si>
  <si>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</si>
  <si>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</si>
  <si>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</si>
  <si>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</si>
  <si>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</si>
  <si>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</si>
  <si>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</si>
  <si>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</si>
  <si>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</si>
  <si>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</si>
  <si>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</si>
  <si>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</si>
  <si>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</si>
  <si>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</si>
  <si>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</si>
  <si>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</si>
  <si>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</si>
  <si>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</si>
  <si>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</si>
  <si>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</si>
  <si>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</si>
  <si>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</si>
  <si>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</si>
  <si>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</si>
  <si>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</si>
  <si>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</si>
  <si>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</si>
  <si>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</si>
  <si>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</si>
  <si>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</si>
  <si>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</si>
  <si>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</si>
  <si>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</si>
  <si>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</si>
  <si>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</si>
  <si>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</si>
  <si>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</si>
  <si>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</si>
  <si>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</si>
  <si>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</si>
  <si>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</si>
  <si>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</si>
  <si>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</si>
  <si>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</si>
  <si>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</si>
  <si>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</si>
  <si>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</si>
  <si>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</si>
  <si>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</si>
  <si>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</si>
  <si>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</si>
  <si>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</si>
  <si>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</si>
  <si>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</si>
  <si>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</si>
  <si>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</si>
  <si>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</si>
  <si>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</si>
  <si>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</si>
  <si>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</si>
  <si>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</si>
  <si>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</si>
  <si>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</si>
  <si>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</si>
  <si>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</si>
  <si>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</si>
  <si>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</si>
  <si>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</si>
  <si>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</si>
  <si>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</si>
  <si>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</si>
  <si>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</si>
  <si>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</si>
  <si>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</si>
  <si>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</si>
  <si>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</si>
  <si>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</si>
  <si>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</si>
  <si>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</si>
  <si>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</si>
  <si>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</si>
  <si>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</si>
  <si>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</si>
  <si>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</si>
  <si>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</si>
  <si>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</si>
  <si>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</si>
  <si>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</si>
  <si>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</si>
  <si>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</si>
  <si>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</si>
  <si>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</si>
  <si>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</si>
  <si>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</si>
  <si>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</si>
  <si>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</si>
  <si>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</si>
  <si>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</si>
  <si>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</si>
  <si>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</si>
  <si>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</si>
  <si>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</si>
  <si>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</si>
  <si>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</si>
  <si>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</si>
  <si>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</si>
  <si>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</si>
  <si>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</si>
  <si>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</si>
  <si>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</si>
  <si>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</si>
  <si>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</si>
  <si>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</si>
  <si>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</si>
  <si>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</si>
  <si>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</si>
  <si>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</si>
  <si>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</si>
  <si>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</si>
  <si>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</si>
  <si>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</si>
  <si>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</si>
  <si>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</si>
  <si>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</si>
  <si>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</si>
  <si>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</si>
  <si>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</si>
  <si>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</si>
  <si>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</si>
  <si>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</si>
  <si>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</si>
  <si>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</si>
  <si>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</si>
  <si>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</si>
  <si>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</si>
  <si>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</si>
  <si>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</si>
  <si>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</si>
  <si>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</si>
  <si>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</si>
  <si>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</si>
  <si>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</si>
  <si>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</si>
  <si>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</si>
  <si>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</si>
  <si>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</si>
  <si>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</si>
  <si>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</si>
  <si>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</si>
  <si>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</si>
  <si>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</si>
  <si>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</si>
  <si>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</si>
  <si>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</si>
  <si>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</si>
  <si>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</si>
  <si>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</si>
  <si>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</si>
  <si>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</si>
  <si>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</si>
  <si>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</si>
  <si>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</si>
  <si>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</si>
  <si>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</si>
  <si>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</si>
  <si>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</si>
  <si>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</si>
  <si>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</si>
  <si>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</si>
  <si>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</si>
  <si>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</si>
  <si>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</si>
  <si>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</si>
  <si>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</si>
  <si>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</si>
  <si>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</si>
  <si>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</si>
  <si>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</si>
  <si>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</si>
  <si>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</si>
  <si>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</si>
  <si>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</si>
  <si>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</si>
  <si>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</si>
  <si>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</si>
  <si>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</si>
  <si>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</si>
  <si>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</si>
  <si>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</si>
  <si>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</si>
  <si>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</si>
  <si>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</si>
  <si>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</si>
  <si>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</si>
  <si>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</si>
  <si>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</si>
  <si>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</si>
  <si>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</si>
  <si>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</si>
  <si>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</si>
  <si>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</si>
  <si>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</si>
  <si>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</si>
  <si>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</si>
  <si>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</si>
  <si>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</si>
  <si>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</si>
  <si>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</si>
  <si>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</si>
  <si>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</si>
  <si>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</si>
  <si>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</si>
  <si>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</si>
  <si>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</si>
  <si>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</si>
  <si>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</si>
  <si>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</si>
  <si>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</si>
  <si>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</si>
  <si>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</si>
  <si>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</si>
  <si>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</si>
  <si>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</si>
  <si>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</si>
  <si>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</si>
  <si>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</si>
  <si>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</si>
  <si>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</si>
  <si>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</si>
  <si>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</si>
  <si>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</si>
  <si>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</si>
  <si>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</si>
  <si>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</si>
  <si>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</si>
  <si>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</si>
  <si>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</si>
  <si>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</si>
  <si>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</si>
  <si>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</si>
  <si>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</si>
  <si>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</si>
  <si>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</si>
  <si>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</si>
  <si>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</si>
  <si>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</si>
  <si>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</si>
  <si>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</si>
  <si>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</si>
  <si>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</si>
  <si>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</si>
  <si>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</si>
  <si>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</si>
  <si>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</si>
  <si>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</si>
  <si>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</si>
  <si>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</si>
  <si>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</si>
  <si>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</si>
  <si>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</si>
  <si>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</si>
  <si>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</si>
  <si>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</si>
  <si>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</si>
  <si>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</si>
  <si>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</si>
  <si>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</si>
  <si>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</si>
  <si>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</si>
  <si>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</si>
  <si>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</si>
  <si>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</si>
  <si>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</si>
  <si>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</si>
  <si>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</si>
  <si>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</si>
  <si>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</si>
  <si>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</si>
  <si>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</si>
  <si>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</si>
  <si>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</si>
  <si>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</si>
  <si>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</si>
  <si>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</si>
  <si>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</si>
  <si>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</si>
  <si>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</si>
  <si>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</si>
  <si>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</si>
  <si>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</si>
  <si>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</si>
  <si>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</si>
  <si>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</si>
  <si>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</si>
  <si>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</si>
  <si>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</si>
  <si>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</si>
  <si>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</si>
  <si>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</si>
  <si>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</si>
  <si>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</si>
  <si>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</si>
  <si>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</si>
  <si>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</si>
  <si>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</si>
  <si>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</si>
  <si>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</si>
  <si>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</si>
  <si>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</si>
  <si>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</si>
  <si>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</si>
  <si>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</si>
  <si>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</si>
  <si>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</si>
  <si>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</si>
  <si>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</si>
  <si>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</si>
  <si>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</si>
  <si>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</si>
  <si>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</si>
  <si>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</si>
  <si>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</si>
  <si>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</si>
  <si>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</si>
  <si>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</si>
  <si>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</si>
  <si>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</si>
  <si>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</si>
  <si>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</si>
  <si>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</si>
  <si>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</si>
  <si>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</si>
  <si>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</si>
  <si>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</si>
  <si>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</si>
  <si>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</si>
  <si>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</si>
  <si>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</si>
  <si>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</si>
  <si>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</si>
  <si>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</si>
  <si>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</si>
  <si>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</si>
  <si>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</si>
  <si>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</si>
  <si>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</si>
  <si>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</si>
  <si>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</si>
  <si>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</si>
  <si>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</si>
  <si>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</si>
  <si>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</si>
  <si>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</si>
  <si>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</si>
  <si>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</si>
  <si>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</si>
  <si>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</si>
  <si>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</si>
  <si>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</si>
  <si>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</si>
  <si>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</si>
  <si>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</si>
  <si>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</si>
  <si>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</si>
  <si>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</si>
  <si>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</si>
  <si>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</si>
  <si>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</si>
  <si>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</si>
  <si>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</si>
  <si>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</si>
  <si>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</si>
  <si>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</si>
  <si>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</si>
  <si>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</si>
  <si>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</si>
  <si>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</si>
  <si>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</si>
  <si>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</si>
  <si>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</si>
  <si>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</si>
  <si>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</si>
  <si>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</si>
  <si>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</si>
  <si>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</si>
  <si>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</si>
  <si>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</si>
  <si>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</si>
  <si>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</si>
  <si>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</si>
  <si>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</si>
  <si>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</si>
  <si>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</si>
  <si>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</si>
  <si>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</si>
  <si>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</si>
  <si>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</si>
  <si>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</si>
  <si>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</si>
  <si>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</si>
  <si>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</si>
  <si>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</si>
  <si>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</si>
  <si>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</si>
  <si>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</si>
  <si>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</si>
  <si>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</si>
  <si>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</si>
  <si>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</si>
  <si>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</si>
  <si>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</si>
  <si>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</si>
  <si>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</si>
  <si>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</si>
  <si>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</si>
  <si>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</si>
  <si>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</si>
  <si>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</si>
  <si>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</si>
  <si>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</si>
  <si>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</si>
  <si>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</si>
  <si>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</si>
  <si>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</si>
  <si>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</si>
  <si>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</si>
  <si>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</si>
  <si>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</si>
  <si>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</si>
  <si>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</si>
  <si>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</si>
  <si>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</si>
  <si>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</si>
  <si>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</si>
  <si>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</si>
  <si>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</si>
  <si>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</si>
  <si>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</si>
  <si>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</si>
  <si>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</si>
  <si>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</si>
  <si>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</si>
  <si>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</si>
  <si>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</si>
  <si>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</si>
  <si>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</si>
  <si>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</si>
  <si>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</si>
  <si>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</si>
  <si>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</si>
  <si>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</si>
  <si>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</si>
  <si>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</si>
  <si>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</si>
  <si>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</si>
  <si>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</si>
  <si>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</si>
  <si>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</si>
  <si>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</si>
  <si>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</si>
  <si>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</si>
  <si>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</si>
  <si>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</si>
  <si>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</si>
  <si>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</si>
  <si>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</si>
  <si>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</si>
  <si>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</si>
  <si>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</si>
  <si>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</si>
  <si>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</si>
  <si>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</si>
  <si>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</si>
  <si>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</si>
  <si>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</si>
  <si>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</si>
  <si>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</si>
  <si>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</si>
  <si>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</si>
  <si>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</si>
  <si>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</si>
  <si>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</si>
  <si>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</si>
  <si>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</si>
  <si>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</si>
  <si>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</si>
  <si>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</si>
  <si>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</si>
  <si>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</si>
  <si>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</si>
  <si>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</si>
  <si>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</si>
  <si>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</si>
  <si>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</si>
  <si>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</si>
  <si>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</si>
  <si>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</si>
  <si>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</si>
  <si>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</si>
  <si>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</si>
  <si>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</si>
  <si>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</si>
  <si>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</si>
  <si>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</si>
  <si>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</si>
  <si>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</si>
  <si>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</si>
  <si>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</si>
  <si>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</si>
  <si>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</si>
  <si>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</si>
  <si>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</si>
  <si>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</si>
  <si>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</si>
  <si>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</si>
  <si>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</si>
  <si>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</si>
  <si>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</si>
  <si>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</si>
  <si>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</si>
  <si>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</si>
  <si>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</si>
  <si>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</si>
  <si>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</si>
  <si>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</si>
  <si>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</si>
  <si>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</si>
  <si>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</si>
  <si>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</si>
  <si>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</si>
  <si>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</si>
  <si>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</si>
  <si>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</si>
  <si>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</si>
  <si>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</si>
  <si>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</si>
  <si>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</si>
  <si>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</si>
  <si>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</si>
  <si>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</si>
  <si>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</si>
  <si>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</si>
  <si>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</si>
  <si>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</si>
  <si>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</si>
  <si>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</si>
  <si>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</si>
  <si>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</si>
  <si>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</si>
  <si>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</si>
  <si>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</si>
  <si>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</si>
  <si>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</si>
  <si>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</si>
  <si>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</si>
  <si>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</si>
  <si>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</si>
  <si>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</si>
  <si>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</si>
  <si>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</si>
  <si>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</si>
  <si>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</si>
  <si>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</si>
  <si>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</si>
  <si>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</si>
  <si>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</si>
  <si>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</si>
  <si>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</si>
  <si>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</si>
  <si>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</si>
  <si>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</si>
  <si>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</si>
  <si>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</si>
  <si>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</si>
  <si>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</si>
  <si>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</si>
  <si>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</si>
  <si>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</si>
  <si>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</si>
  <si>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</si>
  <si>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</si>
  <si>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</si>
  <si>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</si>
  <si>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</si>
  <si>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</si>
  <si>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</si>
  <si>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</si>
  <si>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</si>
  <si>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</si>
  <si>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</si>
  <si>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</si>
  <si>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</si>
  <si>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</si>
  <si>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</si>
  <si>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</si>
  <si>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</si>
  <si>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</si>
  <si>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</si>
  <si>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</si>
  <si>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</si>
  <si>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</si>
  <si>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</si>
  <si>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</si>
  <si>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</si>
  <si>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</si>
  <si>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</si>
  <si>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</si>
  <si>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</si>
  <si>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</si>
  <si>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</si>
  <si>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</si>
  <si>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</si>
  <si>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</si>
  <si>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</si>
  <si>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</si>
  <si>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</si>
  <si>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</si>
  <si>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</si>
  <si>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</si>
  <si>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</si>
  <si>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</si>
  <si>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</si>
  <si>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</si>
  <si>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</si>
  <si>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</si>
  <si>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</si>
  <si>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</si>
  <si>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</si>
  <si>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</si>
  <si>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</si>
  <si>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</si>
  <si>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</si>
  <si>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</si>
  <si>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</si>
  <si>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</si>
  <si>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</si>
  <si>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</si>
  <si>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</si>
  <si>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</si>
  <si>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</si>
  <si>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</si>
  <si>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</si>
  <si>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</si>
  <si>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</si>
  <si>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</si>
  <si>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</si>
  <si>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</si>
  <si>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</si>
  <si>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</si>
  <si>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</si>
  <si>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</si>
  <si>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</si>
  <si>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</si>
  <si>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</si>
  <si>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</si>
  <si>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</si>
  <si>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</si>
  <si>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</si>
  <si>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</si>
  <si>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</si>
  <si>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</si>
  <si>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</si>
  <si>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</si>
  <si>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</si>
  <si>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</si>
  <si>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</si>
  <si>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</si>
  <si>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</si>
  <si>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</si>
  <si>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</si>
  <si>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</si>
  <si>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</si>
  <si>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</si>
  <si>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</si>
  <si>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</si>
  <si>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</si>
  <si>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</si>
  <si>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</si>
  <si>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</si>
  <si>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</si>
  <si>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</si>
  <si>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</si>
  <si>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</si>
  <si>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</si>
  <si>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</si>
  <si>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</si>
  <si>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</si>
  <si>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</si>
  <si>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</si>
  <si>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</si>
  <si>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</si>
  <si>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</si>
  <si>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</si>
  <si>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</si>
  <si>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</si>
  <si>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</si>
  <si>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</si>
  <si>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</si>
  <si>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</si>
  <si>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</si>
  <si>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</si>
  <si>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</si>
  <si>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</si>
  <si>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</si>
  <si>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</si>
  <si>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</si>
  <si>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</si>
  <si>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</si>
  <si>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</si>
  <si>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</si>
  <si>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</si>
  <si>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</si>
  <si>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</si>
  <si>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</si>
  <si>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</si>
  <si>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</si>
  <si>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</si>
  <si>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</si>
  <si>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</si>
  <si>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</si>
  <si>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</si>
  <si>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</si>
  <si>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</si>
  <si>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</si>
  <si>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</si>
  <si>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</si>
  <si>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</si>
  <si>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</si>
  <si>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</si>
  <si>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</si>
  <si>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</si>
  <si>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</si>
  <si>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</si>
  <si>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</si>
  <si>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</si>
  <si>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</si>
  <si>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</si>
  <si>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</si>
  <si>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</si>
  <si>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</si>
  <si>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</si>
  <si>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</si>
  <si>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</si>
  <si>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</si>
  <si>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</si>
  <si>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</si>
  <si>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</si>
  <si>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</si>
  <si>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</si>
  <si>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</si>
  <si>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</si>
  <si>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</si>
  <si>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</si>
  <si>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</si>
  <si>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</si>
  <si>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</si>
  <si>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</si>
  <si>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</si>
  <si>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</si>
  <si>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</si>
  <si>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</si>
  <si>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</si>
  <si>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</si>
  <si>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</si>
  <si>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</si>
  <si>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</si>
  <si>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</si>
  <si>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</si>
  <si>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</si>
  <si>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</si>
  <si>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</si>
  <si>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</si>
  <si>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</si>
  <si>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</si>
  <si>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</si>
  <si>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</si>
  <si>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</si>
  <si>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</si>
  <si>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</si>
  <si>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</si>
  <si>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</si>
  <si>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</si>
  <si>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</si>
  <si>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</si>
  <si>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</si>
  <si>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</si>
  <si>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</si>
  <si>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</si>
  <si>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</si>
  <si>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</si>
  <si>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</si>
  <si>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</si>
  <si>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</si>
  <si>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</si>
  <si>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</si>
  <si>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</si>
  <si>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</si>
  <si>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</si>
  <si>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</si>
  <si>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</si>
  <si>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</si>
  <si>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</si>
  <si>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</si>
  <si>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</si>
  <si>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</si>
  <si>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</si>
  <si>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</si>
  <si>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</si>
  <si>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</si>
  <si>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</si>
  <si>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</si>
  <si>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</si>
  <si>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</si>
  <si>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</si>
  <si>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</si>
  <si>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</si>
  <si>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</si>
  <si>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</si>
  <si>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</si>
  <si>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</si>
  <si>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</si>
  <si>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</si>
  <si>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</si>
  <si>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</si>
  <si>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</si>
  <si>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</si>
  <si>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</si>
  <si>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</si>
  <si>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</si>
  <si>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</si>
  <si>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</si>
  <si>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</si>
  <si>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</si>
  <si>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</si>
  <si>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</si>
  <si>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</si>
  <si>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</si>
  <si>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</si>
  <si>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</si>
  <si>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</si>
  <si>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</si>
  <si>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</si>
  <si>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</si>
  <si>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</si>
  <si>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</si>
  <si>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</si>
  <si>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</si>
  <si>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</si>
  <si>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</si>
  <si>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</si>
  <si>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</si>
  <si>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</si>
  <si>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</si>
  <si>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</si>
  <si>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</si>
  <si>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</si>
  <si>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</si>
  <si>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</si>
  <si>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</si>
  <si>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</si>
  <si>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</si>
  <si>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</si>
  <si>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</si>
  <si>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</si>
  <si>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</si>
  <si>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</si>
  <si>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</si>
  <si>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</si>
  <si>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</si>
  <si>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</si>
  <si>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</si>
  <si>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</si>
  <si>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</si>
  <si>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</si>
  <si>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</si>
  <si>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</si>
  <si>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</si>
  <si>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</si>
  <si>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</si>
  <si>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</si>
  <si>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</si>
  <si>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</si>
  <si>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</si>
  <si>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</si>
  <si>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</si>
  <si>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</si>
  <si>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</si>
  <si>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</si>
  <si>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</si>
  <si>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</si>
  <si>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</si>
  <si>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</si>
  <si>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</si>
  <si>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</si>
  <si>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</si>
  <si>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</si>
  <si>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</si>
  <si>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</si>
  <si>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</si>
  <si>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</si>
  <si>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</si>
  <si>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</si>
  <si>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</si>
  <si>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</si>
  <si>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</si>
  <si>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</si>
  <si>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</si>
  <si>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</si>
  <si>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</si>
  <si>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</si>
  <si>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</si>
  <si>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</si>
  <si>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</si>
  <si>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</si>
  <si>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</si>
  <si>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</si>
  <si>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</si>
  <si>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</si>
  <si>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</si>
  <si>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</si>
  <si>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</si>
  <si>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</si>
  <si>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</si>
  <si>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</si>
  <si>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</si>
  <si>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</si>
  <si>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</si>
  <si>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</si>
  <si>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</si>
  <si>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</si>
  <si>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</si>
  <si>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</si>
  <si>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</si>
  <si>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</si>
  <si>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</si>
  <si>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</si>
  <si>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</si>
  <si>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</si>
  <si>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</si>
  <si>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</si>
  <si>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</si>
  <si>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</si>
  <si>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</si>
  <si>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</si>
  <si>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</si>
  <si>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</si>
  <si>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</si>
  <si>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</si>
  <si>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</si>
  <si>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</si>
  <si>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</si>
  <si>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</si>
  <si>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</si>
  <si>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</si>
  <si>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</si>
  <si>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</si>
  <si>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</si>
  <si>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</si>
  <si>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</si>
  <si>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</si>
  <si>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</si>
  <si>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</si>
  <si>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</si>
  <si>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</si>
  <si>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</si>
  <si>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</si>
  <si>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</si>
  <si>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</si>
  <si>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</si>
  <si>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</si>
  <si>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</si>
  <si>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</si>
  <si>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</si>
  <si>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</si>
  <si>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</si>
  <si>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</si>
  <si>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</si>
  <si>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</si>
  <si>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</si>
  <si>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</si>
  <si>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</si>
  <si>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</si>
  <si>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</si>
  <si>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</si>
  <si>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</si>
  <si>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</si>
  <si>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</si>
  <si>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</si>
  <si>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</si>
  <si>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</si>
  <si>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</si>
  <si>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</si>
  <si>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</si>
  <si>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</si>
  <si>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</si>
  <si>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</si>
  <si>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</si>
  <si>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</si>
  <si>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</si>
  <si>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</si>
  <si>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</si>
  <si>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</si>
  <si>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</si>
  <si>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</si>
  <si>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</si>
  <si>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</si>
  <si>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</si>
  <si>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</si>
  <si>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</si>
  <si>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</si>
  <si>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</si>
  <si>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</si>
  <si>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</si>
  <si>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</si>
  <si>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</si>
  <si>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</si>
  <si>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</si>
  <si>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</si>
  <si>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</si>
  <si>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</si>
  <si>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</si>
  <si>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</si>
  <si>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</si>
  <si>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</si>
  <si>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</si>
  <si>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</si>
  <si>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</si>
  <si>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</si>
  <si>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</si>
  <si>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</si>
  <si>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</si>
  <si>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</si>
  <si>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</si>
  <si>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</si>
  <si>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</si>
  <si>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</si>
  <si>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</si>
  <si>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</si>
  <si>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</si>
  <si>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</si>
  <si>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</si>
  <si>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</si>
  <si>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</si>
  <si>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</si>
  <si>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</si>
  <si>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</si>
  <si>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</si>
  <si>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</si>
  <si>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</si>
  <si>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</si>
  <si>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</si>
  <si>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</si>
  <si>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</si>
  <si>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</si>
  <si>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</si>
  <si>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</si>
  <si>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</si>
  <si>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</si>
  <si>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</si>
  <si>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</si>
  <si>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</si>
  <si>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</si>
  <si>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</si>
  <si>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</si>
  <si>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</si>
  <si>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</si>
  <si>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</si>
  <si>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</si>
  <si>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</si>
  <si>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</si>
  <si>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</si>
  <si>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</si>
  <si>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</si>
  <si>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</si>
  <si>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</si>
  <si>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</si>
  <si>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</si>
  <si>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</si>
  <si>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</si>
  <si>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</si>
  <si>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</si>
  <si>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</si>
  <si>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</si>
  <si>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</si>
  <si>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</si>
  <si>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</si>
  <si>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</si>
  <si>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</si>
  <si>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</si>
  <si>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</si>
  <si>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</si>
  <si>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</si>
  <si>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</si>
  <si>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</si>
  <si>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</si>
  <si>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</si>
  <si>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</si>
  <si>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</si>
  <si>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</si>
  <si>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</si>
  <si>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</si>
  <si>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</si>
  <si>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</si>
  <si>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</si>
  <si>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</si>
  <si>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</si>
  <si>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</si>
  <si>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</si>
  <si>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</si>
  <si>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</si>
  <si>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</si>
  <si>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</si>
  <si>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</si>
  <si>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</si>
  <si>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</si>
  <si>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</si>
  <si>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</si>
  <si>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</si>
  <si>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</si>
  <si>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</si>
  <si>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</si>
  <si>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</si>
  <si>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</si>
  <si>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</si>
  <si>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</si>
  <si>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</si>
  <si>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</si>
  <si>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</si>
  <si>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</si>
  <si>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</si>
  <si>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</si>
  <si>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</si>
  <si>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</si>
  <si>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</si>
  <si>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</si>
  <si>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</si>
  <si>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</si>
  <si>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</si>
  <si>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</si>
  <si>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</si>
  <si>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</si>
  <si>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</si>
  <si>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</si>
  <si>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</si>
  <si>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</si>
  <si>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</si>
  <si>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</si>
  <si>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</si>
  <si>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</si>
  <si>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</si>
  <si>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</si>
  <si>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</si>
  <si>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</si>
  <si>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</si>
  <si>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</si>
  <si>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</si>
  <si>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</si>
  <si>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</si>
  <si>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</si>
  <si>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</si>
  <si>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</si>
  <si>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</si>
  <si>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</si>
  <si>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</si>
  <si>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</si>
  <si>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</si>
  <si>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</si>
  <si>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</si>
  <si>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</si>
  <si>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</si>
  <si>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</si>
  <si>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</si>
  <si>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</si>
  <si>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</si>
  <si>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</si>
  <si>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</si>
  <si>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</si>
  <si>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</si>
  <si>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</si>
  <si>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</si>
  <si>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</si>
  <si>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</si>
  <si>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</si>
  <si>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</si>
  <si>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</si>
  <si>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</si>
  <si>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</si>
  <si>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</si>
  <si>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</si>
  <si>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</si>
  <si>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</si>
  <si>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</si>
  <si>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</si>
  <si>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</si>
  <si>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</si>
  <si>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</si>
  <si>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</si>
  <si>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</si>
  <si>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</si>
  <si>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</si>
  <si>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</si>
  <si>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</si>
  <si>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</si>
  <si>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</si>
  <si>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</si>
  <si>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</si>
  <si>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</si>
  <si>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</si>
  <si>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</si>
  <si>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</si>
  <si>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</si>
  <si>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</si>
  <si>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</si>
  <si>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</si>
  <si>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</si>
  <si>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</si>
  <si>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</si>
  <si>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</si>
  <si>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</si>
  <si>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</si>
  <si>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</si>
  <si>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</si>
  <si>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</si>
  <si>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</si>
  <si>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</si>
  <si>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</si>
  <si>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</si>
  <si>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</si>
  <si>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</si>
  <si>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</si>
  <si>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</si>
  <si>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</si>
  <si>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</si>
  <si>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</si>
  <si>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</si>
  <si>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</si>
  <si>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</si>
  <si>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</si>
  <si>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</si>
  <si>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</si>
  <si>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</si>
  <si>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</si>
  <si>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</si>
  <si>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</si>
  <si>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</si>
  <si>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</si>
  <si>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</si>
  <si>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</si>
  <si>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</si>
  <si>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</si>
  <si>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</si>
  <si>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</si>
  <si>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</si>
  <si>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</si>
  <si>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</si>
  <si>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</si>
  <si>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</si>
  <si>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</si>
  <si>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</si>
  <si>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</si>
  <si>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</si>
  <si>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</si>
  <si>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</si>
  <si>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</si>
  <si>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</si>
  <si>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</si>
  <si>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</si>
  <si>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</si>
  <si>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</si>
  <si>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</si>
  <si>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</si>
  <si>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</si>
  <si>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</si>
  <si>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</si>
  <si>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</si>
  <si>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</si>
  <si>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</si>
  <si>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</si>
  <si>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</si>
  <si>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</si>
  <si>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</si>
  <si>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</si>
  <si>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</si>
  <si>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</si>
  <si>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</si>
  <si>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</si>
  <si>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</si>
  <si>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</si>
  <si>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</si>
  <si>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</si>
  <si>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</si>
  <si>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</si>
  <si>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</si>
  <si>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</si>
  <si>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</si>
  <si>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</si>
  <si>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</si>
  <si>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</si>
  <si>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</si>
  <si>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</si>
  <si>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</si>
  <si>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</si>
  <si>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</si>
  <si>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</si>
  <si>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</si>
  <si>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</si>
  <si>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</si>
  <si>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</si>
  <si>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</si>
  <si>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</si>
  <si>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</si>
  <si>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</si>
  <si>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</si>
  <si>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</si>
  <si>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</si>
  <si>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</si>
  <si>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</si>
  <si>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</si>
  <si>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</si>
  <si>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</si>
  <si>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</si>
  <si>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</si>
  <si>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</si>
  <si>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</si>
  <si>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</si>
  <si>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</si>
  <si>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</si>
  <si>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</si>
  <si>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</si>
  <si>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</si>
  <si>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</si>
  <si>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</si>
  <si>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</si>
  <si>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</si>
  <si>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</si>
  <si>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</si>
  <si>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</si>
  <si>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</si>
  <si>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</si>
  <si>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</si>
  <si>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</si>
  <si>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</si>
  <si>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</si>
  <si>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</si>
  <si>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</si>
  <si>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</si>
  <si>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</si>
  <si>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</si>
  <si>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</si>
  <si>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</si>
  <si>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</si>
  <si>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</si>
  <si>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</si>
  <si>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</si>
  <si>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</si>
  <si>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</si>
  <si>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</si>
  <si>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</si>
  <si>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</si>
  <si>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</si>
  <si>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</si>
  <si>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</si>
  <si>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</si>
  <si>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</si>
  <si>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</si>
  <si>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</si>
  <si>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</si>
  <si>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</si>
  <si>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</si>
  <si>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</si>
  <si>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</si>
  <si>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</si>
  <si>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</si>
  <si>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</si>
  <si>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</si>
  <si>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</si>
  <si>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</si>
  <si>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</si>
  <si>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</si>
  <si>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</si>
  <si>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</si>
  <si>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</si>
  <si>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</si>
  <si>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</si>
  <si>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</si>
  <si>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</si>
  <si>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</si>
  <si>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</si>
  <si>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</si>
  <si>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</si>
  <si>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</si>
  <si>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</si>
  <si>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</si>
  <si>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</si>
  <si>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</si>
  <si>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</si>
  <si>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</si>
  <si>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</si>
  <si>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</si>
  <si>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</si>
  <si>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</si>
  <si>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</si>
  <si>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</si>
  <si>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</si>
  <si>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</si>
  <si>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</si>
  <si>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</si>
  <si>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</si>
  <si>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</si>
  <si>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</si>
  <si>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</si>
  <si>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</si>
  <si>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</si>
  <si>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</si>
  <si>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</si>
  <si>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</si>
  <si>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</si>
  <si>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</si>
  <si>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</si>
  <si>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</si>
  <si>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</si>
  <si>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</si>
  <si>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</si>
  <si>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</si>
  <si>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</si>
  <si>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</si>
  <si>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</si>
  <si>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</si>
  <si>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</si>
  <si>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</si>
  <si>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</si>
  <si>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</si>
  <si>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</si>
  <si>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</si>
  <si>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</si>
  <si>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</si>
  <si>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</si>
  <si>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</si>
  <si>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</si>
  <si>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</si>
  <si>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</si>
  <si>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</si>
  <si>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</si>
  <si>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</si>
  <si>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</si>
  <si>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</si>
  <si>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</si>
  <si>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</si>
  <si>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</si>
  <si>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</si>
  <si>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</si>
  <si>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</si>
  <si>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</si>
  <si>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</si>
  <si>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</si>
  <si>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</si>
  <si>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</si>
  <si>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</si>
  <si>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</si>
  <si>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</si>
  <si>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</si>
  <si>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</si>
  <si>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</si>
  <si>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</si>
  <si>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</si>
  <si>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</si>
  <si>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</si>
  <si>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</si>
  <si>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</si>
  <si>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</si>
  <si>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</si>
  <si>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</si>
  <si>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</si>
  <si>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</si>
  <si>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</si>
  <si>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</si>
  <si>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</si>
  <si>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</si>
  <si>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</si>
  <si>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</si>
  <si>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</si>
  <si>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</si>
  <si>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</si>
  <si>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</si>
  <si>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</si>
  <si>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</si>
  <si>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</si>
  <si>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</si>
  <si>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</si>
  <si>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</si>
  <si>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</si>
  <si>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</si>
  <si>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</si>
  <si>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</si>
  <si>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</si>
  <si>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</si>
  <si>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</si>
  <si>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</si>
  <si>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</si>
  <si>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</si>
  <si>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</si>
  <si>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</si>
  <si>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</si>
  <si>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</si>
  <si>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</si>
  <si>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</si>
  <si>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</si>
  <si>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</si>
  <si>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</si>
  <si>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</si>
  <si>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</si>
  <si>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</si>
  <si>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</si>
  <si>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</si>
  <si>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</si>
  <si>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</si>
  <si>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</si>
  <si>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</si>
  <si>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</si>
  <si>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</si>
  <si>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</si>
  <si>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</si>
  <si>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</si>
  <si>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</si>
  <si>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</si>
  <si>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</si>
  <si>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</si>
  <si>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</si>
  <si>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</si>
  <si>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</si>
  <si>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</si>
  <si>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</si>
  <si>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</si>
  <si>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</si>
  <si>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</si>
  <si>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</si>
  <si>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</si>
  <si>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</si>
  <si>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</si>
  <si>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</si>
  <si>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</si>
  <si>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</si>
  <si>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</si>
  <si>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</si>
  <si>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</si>
  <si>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</si>
  <si>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</si>
  <si>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</si>
  <si>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</si>
  <si>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</si>
  <si>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</si>
  <si>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</si>
  <si>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</si>
  <si>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</si>
  <si>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</si>
  <si>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</si>
  <si>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</si>
  <si>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</si>
  <si>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</si>
  <si>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</si>
  <si>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</si>
  <si>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</si>
  <si>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</si>
  <si>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</si>
  <si>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</si>
  <si>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</si>
  <si>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</si>
  <si>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</si>
  <si>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</si>
  <si>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</si>
  <si>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</si>
  <si>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</si>
  <si>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</si>
  <si>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</si>
  <si>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</si>
  <si>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</si>
  <si>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</si>
  <si>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</si>
  <si>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</si>
  <si>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</si>
  <si>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</si>
  <si>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</si>
  <si>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</si>
  <si>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</si>
  <si>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</si>
  <si>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</si>
  <si>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</si>
  <si>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</si>
  <si>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</si>
  <si>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</si>
  <si>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</si>
  <si>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</si>
  <si>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</si>
  <si>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</si>
  <si>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</si>
  <si>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</si>
  <si>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</si>
  <si>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</si>
  <si>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</si>
  <si>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</si>
  <si>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</si>
  <si>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</si>
  <si>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</si>
  <si>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</si>
  <si>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</si>
  <si>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</si>
  <si>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</si>
  <si>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</si>
  <si>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</si>
  <si>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</si>
  <si>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</si>
  <si>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</si>
  <si>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</si>
  <si>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</si>
  <si>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</si>
  <si>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</si>
  <si>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</si>
  <si>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</si>
  <si>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</si>
  <si>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</si>
  <si>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</si>
  <si>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</si>
  <si>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</si>
  <si>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</si>
  <si>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</si>
  <si>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</si>
  <si>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</si>
  <si>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</si>
  <si>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</si>
  <si>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</si>
  <si>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</si>
  <si>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</si>
  <si>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</si>
  <si>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</si>
  <si>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</si>
  <si>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</si>
  <si>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</si>
  <si>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</si>
  <si>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</si>
  <si>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</si>
  <si>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</si>
  <si>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</si>
  <si>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</si>
  <si>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</si>
  <si>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</si>
  <si>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</si>
  <si>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</si>
  <si>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</si>
  <si>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</si>
  <si>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</si>
  <si>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</si>
  <si>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</si>
  <si>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</si>
  <si>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</si>
  <si>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</si>
  <si>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</si>
  <si>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</si>
  <si>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</si>
  <si>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</si>
  <si>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</si>
  <si>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</si>
  <si>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</si>
  <si>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</si>
  <si>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</si>
  <si>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</si>
  <si>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</si>
  <si>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</si>
  <si>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</si>
  <si>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</si>
  <si>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</si>
  <si>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</si>
  <si>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</si>
  <si>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</si>
  <si>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</si>
  <si>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</si>
  <si>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</si>
  <si>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</si>
  <si>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</si>
  <si>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</si>
  <si>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</si>
  <si>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</si>
  <si>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</si>
  <si>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</si>
  <si>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</si>
  <si>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</si>
  <si>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</si>
  <si>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</si>
  <si>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</si>
  <si>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</si>
  <si>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</si>
  <si>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</si>
  <si>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</si>
  <si>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</si>
  <si>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</si>
  <si>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</si>
  <si>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</si>
  <si>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</si>
  <si>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</si>
  <si>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</si>
  <si>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</si>
  <si>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</si>
  <si>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</si>
  <si>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</si>
  <si>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</si>
  <si>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</si>
  <si>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</si>
  <si>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</si>
  <si>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</si>
  <si>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</si>
  <si>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</si>
  <si>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</si>
  <si>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</si>
  <si>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</si>
  <si>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</si>
  <si>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</si>
  <si>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</si>
  <si>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</si>
  <si>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</si>
  <si>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</si>
  <si>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</si>
  <si>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</si>
  <si>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</si>
  <si>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</si>
  <si>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</si>
  <si>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</si>
  <si>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</si>
  <si>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</si>
  <si>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</si>
  <si>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</si>
  <si>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</si>
  <si>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</si>
  <si>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</si>
  <si>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</si>
  <si>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</si>
  <si>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</si>
  <si>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</si>
  <si>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</si>
  <si>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</si>
  <si>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</si>
  <si>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</si>
  <si>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</si>
  <si>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</si>
  <si>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</si>
  <si>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</si>
  <si>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</si>
  <si>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</si>
  <si>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</si>
  <si>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</si>
  <si>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</si>
  <si>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</si>
  <si>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</si>
  <si>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</si>
  <si>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</si>
  <si>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</si>
  <si>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</si>
  <si>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</si>
  <si>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</si>
  <si>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</si>
  <si>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</si>
  <si>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</si>
  <si>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</si>
  <si>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</si>
  <si>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</si>
  <si>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</si>
  <si>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</si>
  <si>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</si>
  <si>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</si>
  <si>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</si>
  <si>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</si>
  <si>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</si>
  <si>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</si>
  <si>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</si>
  <si>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</si>
  <si>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</si>
  <si>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</si>
  <si>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</si>
  <si>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</si>
  <si>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</si>
  <si>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</si>
  <si>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</si>
  <si>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</si>
  <si>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</si>
  <si>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</si>
  <si>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</si>
  <si>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</si>
  <si>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</si>
  <si>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</si>
  <si>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</si>
  <si>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</si>
  <si>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</si>
  <si>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</si>
  <si>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</si>
  <si>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</si>
  <si>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</si>
  <si>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</si>
  <si>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</si>
  <si>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</si>
  <si>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</si>
  <si>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</si>
  <si>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</si>
  <si>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</si>
  <si>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</si>
  <si>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</si>
  <si>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</si>
  <si>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</si>
  <si>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</si>
  <si>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</si>
  <si>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</si>
  <si>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</si>
  <si>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</si>
  <si>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</si>
  <si>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</si>
  <si>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</si>
  <si>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</si>
  <si>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</si>
  <si>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</si>
  <si>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</si>
  <si>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</si>
  <si>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</si>
  <si>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</si>
  <si>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</si>
  <si>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</si>
  <si>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</si>
  <si>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</si>
  <si>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</si>
  <si>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</si>
  <si>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</si>
  <si>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</si>
  <si>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</si>
  <si>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</si>
  <si>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</si>
  <si>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</si>
  <si>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</si>
  <si>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</si>
  <si>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</si>
  <si>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</si>
  <si>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</si>
  <si>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</si>
  <si>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</si>
  <si>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</si>
  <si>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</si>
  <si>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</si>
  <si>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</si>
  <si>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</si>
  <si>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</si>
  <si>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</si>
  <si>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</si>
  <si>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</si>
  <si>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</si>
  <si>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</si>
  <si>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</si>
  <si>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</si>
  <si>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</si>
  <si>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</si>
  <si>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</si>
  <si>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</si>
  <si>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</si>
  <si>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</si>
  <si>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</si>
  <si>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</si>
  <si>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</si>
  <si>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</si>
  <si>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</si>
  <si>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</si>
  <si>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</si>
  <si>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</si>
  <si>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</si>
  <si>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</si>
  <si>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</si>
  <si>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</si>
  <si>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</si>
  <si>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</si>
  <si>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</si>
  <si>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</si>
  <si>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</si>
  <si>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</si>
  <si>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</si>
  <si>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</si>
  <si>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</si>
  <si>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</si>
  <si>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</si>
  <si>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</si>
  <si>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</si>
  <si>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</si>
  <si>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</si>
  <si>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</si>
  <si>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</si>
  <si>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</si>
  <si>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</si>
  <si>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</si>
  <si>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</si>
  <si>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</si>
  <si>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</si>
  <si>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</si>
  <si>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</si>
  <si>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</si>
  <si>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</si>
  <si>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</si>
  <si>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</si>
  <si>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</si>
  <si>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</si>
  <si>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</si>
  <si>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</si>
  <si>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</si>
  <si>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</si>
  <si>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</si>
  <si>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</si>
  <si>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</si>
  <si>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</si>
  <si>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</si>
  <si>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</si>
  <si>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</si>
  <si>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</si>
  <si>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</si>
  <si>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</si>
  <si>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</si>
  <si>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</si>
  <si>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</si>
  <si>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</si>
  <si>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</si>
  <si>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</si>
  <si>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</si>
  <si>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</si>
  <si>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</si>
  <si>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</si>
  <si>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</si>
  <si>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</si>
  <si>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</si>
  <si>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</si>
  <si>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</si>
  <si>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</si>
  <si>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</si>
  <si>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</si>
  <si>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</si>
  <si>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</si>
  <si>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</si>
  <si>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</si>
  <si>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</si>
  <si>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</si>
  <si>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</si>
  <si>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</si>
  <si>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</si>
  <si>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</si>
  <si>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</si>
  <si>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</si>
  <si>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</si>
  <si>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</si>
  <si>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</si>
  <si>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</si>
  <si>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</si>
  <si>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</si>
  <si>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</si>
  <si>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</si>
  <si>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</si>
  <si>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</si>
  <si>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</si>
  <si>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</si>
  <si>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</si>
  <si>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</si>
  <si>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</si>
  <si>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</si>
  <si>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</si>
  <si>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</si>
  <si>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</si>
  <si>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</si>
  <si>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</si>
  <si>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</si>
  <si>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</si>
  <si>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</si>
  <si>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</si>
  <si>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</si>
  <si>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</si>
  <si>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</si>
  <si>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</si>
  <si>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</si>
  <si>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</si>
  <si>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</si>
  <si>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</si>
  <si>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</si>
  <si>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</si>
  <si>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</si>
  <si>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</si>
  <si>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</si>
  <si>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</si>
  <si>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</si>
  <si>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</si>
  <si>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</si>
  <si>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</si>
  <si>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</si>
  <si>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</si>
  <si>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</si>
  <si>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</si>
  <si>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</si>
  <si>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</si>
  <si>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</si>
  <si>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</si>
  <si>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</si>
  <si>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</si>
  <si>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</si>
  <si>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</si>
  <si>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</si>
  <si>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</si>
  <si>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</si>
  <si>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</si>
  <si>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</si>
  <si>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</si>
  <si>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</si>
  <si>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</si>
  <si>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</si>
  <si>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</si>
  <si>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</si>
  <si>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</si>
  <si>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</si>
  <si>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</si>
  <si>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</si>
  <si>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</si>
  <si>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</si>
  <si>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</si>
  <si>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</si>
  <si>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</si>
  <si>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</si>
  <si>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</si>
  <si>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</si>
  <si>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</si>
  <si>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</si>
  <si>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</si>
  <si>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</si>
  <si>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</si>
  <si>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</si>
  <si>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</si>
  <si>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</si>
  <si>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</si>
  <si>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</si>
  <si>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</si>
  <si>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</si>
  <si>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</si>
  <si>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</si>
  <si>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</si>
  <si>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</si>
  <si>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</si>
  <si>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</si>
  <si>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</si>
  <si>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</si>
  <si>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</si>
  <si>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</si>
  <si>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</si>
  <si>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</si>
  <si>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</si>
  <si>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</si>
  <si>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</si>
  <si>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</si>
  <si>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</si>
  <si>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</si>
  <si>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</si>
  <si>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</si>
  <si>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</si>
  <si>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</si>
  <si>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</si>
  <si>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</si>
  <si>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</si>
  <si>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</si>
  <si>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</si>
  <si>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</si>
  <si>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</si>
  <si>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</si>
  <si>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</si>
  <si>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</si>
  <si>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</si>
  <si>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</si>
  <si>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</si>
  <si>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</si>
  <si>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</si>
  <si>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</si>
  <si>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</si>
  <si>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</si>
  <si>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</si>
  <si>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</si>
  <si>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</si>
  <si>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</si>
  <si>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</si>
  <si>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</si>
  <si>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</si>
  <si>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</si>
  <si>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</si>
  <si>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</si>
  <si>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</si>
  <si>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</si>
  <si>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</si>
  <si>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</si>
  <si>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</si>
  <si>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</si>
  <si>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</si>
  <si>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</si>
  <si>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</si>
  <si>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</si>
  <si>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</si>
  <si>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</si>
  <si>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</si>
  <si>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</si>
  <si>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</si>
  <si>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</si>
  <si>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</si>
  <si>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</si>
  <si>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</si>
  <si>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</si>
  <si>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</si>
  <si>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</si>
  <si>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</si>
  <si>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</si>
  <si>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</si>
  <si>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</si>
  <si>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</si>
  <si>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</si>
  <si>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</si>
  <si>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</si>
  <si>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</si>
  <si>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</si>
  <si>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</si>
  <si>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</si>
  <si>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</si>
  <si>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</si>
  <si>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</si>
  <si>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</si>
  <si>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</si>
  <si>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</si>
  <si>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</si>
  <si>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</si>
  <si>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</si>
  <si>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</si>
  <si>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</si>
  <si>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</si>
  <si>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</si>
  <si>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</si>
  <si>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</si>
  <si>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</si>
  <si>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</si>
  <si>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</si>
  <si>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</si>
  <si>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</si>
  <si>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</si>
  <si>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</si>
  <si>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</si>
  <si>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</si>
  <si>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</si>
  <si>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</si>
  <si>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</si>
  <si>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</si>
  <si>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</si>
  <si>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</si>
  <si>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</si>
  <si>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</si>
  <si>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</si>
  <si>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</si>
  <si>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</si>
  <si>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</si>
  <si>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</si>
  <si>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</si>
  <si>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</si>
  <si>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</si>
  <si>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</si>
  <si>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</si>
  <si>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</si>
  <si>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</si>
  <si>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</si>
  <si>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</si>
  <si>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</si>
  <si>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</si>
  <si>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</si>
  <si>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</si>
  <si>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</si>
  <si>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</si>
  <si>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</si>
  <si>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</si>
  <si>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</si>
  <si>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</si>
  <si>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</si>
  <si>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</si>
  <si>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</si>
  <si>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</si>
  <si>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</si>
  <si>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</si>
  <si>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</si>
  <si>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</si>
  <si>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</si>
  <si>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</si>
  <si>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</si>
  <si>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</si>
  <si>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</si>
  <si>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</si>
  <si>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</si>
  <si>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</si>
  <si>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</si>
  <si>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</si>
  <si>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</si>
  <si>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</si>
  <si>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</si>
  <si>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</si>
  <si>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</si>
  <si>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</si>
  <si>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</si>
  <si>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</si>
  <si>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</si>
  <si>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</si>
  <si>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</si>
  <si>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</si>
  <si>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</si>
  <si>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</si>
  <si>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</si>
  <si>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</si>
  <si>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</si>
  <si>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</si>
  <si>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</si>
  <si>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</si>
  <si>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</si>
  <si>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</si>
  <si>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</si>
  <si>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</si>
  <si>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</si>
  <si>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</si>
  <si>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</si>
  <si>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</si>
  <si>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</si>
  <si>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</si>
  <si>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</si>
  <si>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</si>
  <si>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</si>
  <si>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</si>
  <si>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</si>
  <si>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</si>
  <si>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</si>
  <si>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</si>
  <si>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</si>
  <si>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</si>
  <si>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</si>
  <si>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</si>
  <si>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</si>
  <si>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</si>
  <si>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</si>
  <si>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</si>
  <si>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</si>
  <si>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</si>
  <si>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</si>
  <si>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</si>
  <si>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</si>
  <si>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</si>
  <si>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</si>
  <si>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</si>
  <si>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</si>
  <si>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</si>
  <si>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</si>
  <si>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</si>
  <si>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</si>
  <si>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</si>
  <si>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</si>
  <si>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</si>
  <si>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</si>
  <si>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</si>
  <si>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</si>
  <si>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</si>
  <si>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</si>
  <si>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</si>
  <si>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</si>
  <si>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</si>
  <si>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</si>
  <si>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</si>
  <si>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</si>
  <si>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</si>
  <si>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</si>
  <si>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</si>
  <si>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</si>
  <si>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</si>
  <si>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</si>
  <si>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</si>
  <si>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</si>
  <si>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</si>
  <si>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</si>
  <si>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</si>
  <si>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</si>
  <si>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</si>
  <si>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</si>
  <si>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</si>
  <si>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</si>
  <si>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</si>
  <si>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</si>
  <si>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</si>
  <si>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</si>
  <si>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</si>
  <si>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</si>
  <si>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</si>
  <si>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</si>
  <si>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</si>
  <si>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</si>
  <si>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</si>
  <si>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</si>
  <si>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</si>
  <si>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</si>
  <si>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</si>
  <si>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</si>
  <si>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</si>
  <si>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</si>
  <si>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</si>
  <si>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</si>
  <si>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</si>
  <si>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</si>
  <si>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</si>
  <si>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</si>
  <si>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</si>
  <si>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</si>
  <si>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</si>
  <si>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</si>
  <si>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</si>
  <si>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</si>
  <si>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</si>
  <si>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</si>
  <si>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</si>
  <si>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</si>
  <si>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</si>
  <si>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</si>
  <si>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</si>
  <si>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</si>
  <si>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</si>
  <si>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</si>
  <si>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</si>
  <si>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</si>
  <si>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</si>
  <si>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</si>
  <si>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</si>
  <si>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</si>
  <si>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</si>
  <si>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</si>
  <si>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</si>
  <si>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</si>
  <si>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</si>
  <si>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</si>
  <si>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</si>
  <si>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</si>
  <si>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</si>
  <si>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</si>
  <si>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</si>
  <si>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</si>
  <si>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</si>
  <si>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</si>
  <si>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</si>
  <si>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</si>
  <si>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</si>
  <si>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</si>
  <si>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</si>
  <si>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</si>
  <si>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</si>
  <si>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</si>
  <si>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</si>
  <si>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</si>
  <si>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</si>
  <si>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</si>
  <si>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</si>
  <si>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</si>
  <si>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</si>
  <si>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</si>
  <si>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</si>
  <si>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</si>
  <si>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</si>
  <si>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</si>
  <si>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</si>
  <si>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</si>
  <si>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</si>
  <si>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</si>
  <si>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</si>
  <si>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</si>
  <si>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</si>
  <si>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</si>
  <si>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</si>
  <si>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</si>
  <si>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</si>
  <si>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</si>
  <si>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</si>
  <si>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</si>
  <si>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</si>
  <si>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</si>
  <si>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</si>
  <si>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</si>
  <si>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</si>
  <si>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</si>
  <si>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</si>
  <si>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</si>
  <si>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</si>
  <si>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</si>
  <si>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</si>
  <si>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</si>
  <si>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</si>
  <si>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</si>
  <si>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</si>
  <si>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</si>
  <si>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</si>
  <si>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</si>
  <si>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</si>
  <si>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</si>
  <si>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</si>
  <si>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</si>
  <si>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</si>
  <si>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</si>
  <si>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</si>
  <si>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</si>
  <si>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</si>
  <si>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</si>
  <si>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</si>
  <si>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</si>
  <si>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</si>
  <si>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</si>
  <si>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</si>
  <si>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</si>
  <si>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</si>
  <si>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</si>
  <si>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</si>
  <si>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</si>
  <si>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</si>
  <si>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</si>
  <si>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</si>
  <si>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</si>
  <si>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</si>
  <si>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</si>
  <si>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</si>
  <si>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</si>
  <si>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</si>
  <si>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</si>
  <si>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</si>
  <si>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</si>
  <si>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</si>
  <si>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</si>
  <si>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</si>
  <si>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</si>
  <si>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</si>
  <si>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</si>
  <si>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</si>
  <si>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</si>
  <si>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</si>
  <si>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</si>
  <si>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</si>
  <si>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</si>
  <si>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</si>
  <si>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</si>
  <si>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</si>
  <si>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</si>
  <si>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</si>
  <si>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</si>
  <si>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</si>
  <si>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</si>
  <si>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</si>
  <si>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</si>
  <si>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</si>
  <si>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</si>
  <si>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</si>
  <si>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</si>
  <si>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</si>
  <si>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</si>
  <si>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</si>
  <si>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</si>
  <si>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</si>
  <si>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</si>
  <si>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</si>
  <si>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</si>
  <si>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</si>
  <si>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</si>
  <si>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</si>
  <si>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</si>
  <si>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</si>
  <si>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</si>
  <si>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</si>
  <si>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</si>
  <si>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</si>
  <si>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</si>
  <si>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</si>
  <si>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</si>
  <si>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</si>
  <si>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</si>
  <si>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</si>
  <si>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</si>
  <si>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</si>
  <si>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</si>
  <si>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</si>
  <si>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</si>
  <si>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</si>
  <si>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</si>
  <si>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</si>
  <si>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</si>
  <si>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</si>
  <si>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</si>
  <si>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</si>
  <si>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</si>
  <si>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</si>
  <si>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</si>
  <si>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</si>
  <si>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</si>
  <si>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</si>
  <si>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</si>
  <si>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</si>
  <si>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</si>
  <si>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</si>
  <si>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</si>
  <si>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</si>
  <si>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</si>
  <si>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</si>
  <si>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</si>
  <si>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</si>
  <si>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</si>
  <si>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</si>
  <si>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</si>
  <si>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</si>
  <si>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</si>
  <si>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</si>
  <si>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</si>
  <si>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</si>
  <si>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</si>
  <si>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</si>
  <si>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</si>
  <si>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</si>
  <si>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</si>
  <si>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</si>
  <si>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</si>
  <si>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</si>
  <si>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</si>
  <si>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</si>
  <si>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</si>
  <si>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</si>
  <si>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</si>
  <si>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</si>
  <si>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</si>
  <si>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</si>
  <si>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</si>
  <si>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</si>
  <si>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</si>
  <si>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</si>
  <si>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</si>
  <si>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</si>
  <si>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</si>
  <si>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</si>
  <si>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</si>
  <si>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</si>
  <si>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</si>
  <si>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</si>
  <si>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</si>
  <si>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</si>
  <si>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</si>
  <si>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</si>
  <si>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</si>
  <si>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</si>
  <si>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</si>
  <si>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</si>
  <si>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</si>
  <si>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</si>
  <si>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</si>
  <si>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</si>
  <si>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</si>
  <si>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</si>
  <si>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</si>
  <si>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</si>
  <si>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</si>
  <si>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</si>
  <si>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</si>
  <si>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</si>
  <si>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</si>
  <si>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</si>
  <si>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</si>
  <si>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</si>
  <si>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</si>
  <si>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</si>
  <si>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</si>
  <si>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</si>
  <si>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</si>
  <si>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</si>
  <si>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</si>
  <si>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</si>
  <si>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</si>
  <si>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</si>
  <si>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</si>
  <si>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</si>
  <si>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</si>
  <si>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</si>
  <si>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</si>
  <si>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</si>
  <si>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</si>
  <si>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</si>
  <si>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</si>
  <si>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</si>
  <si>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</si>
  <si>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</si>
  <si>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</si>
  <si>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</si>
  <si>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</si>
  <si>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</si>
  <si>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</si>
  <si>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</si>
  <si>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</si>
  <si>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</si>
  <si>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</si>
  <si>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</si>
  <si>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</si>
  <si>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</si>
  <si>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</si>
  <si>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</si>
  <si>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</si>
  <si>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</si>
  <si>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</si>
  <si>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</si>
  <si>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</si>
  <si>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</si>
  <si>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</si>
  <si>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</si>
  <si>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</si>
  <si>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</si>
  <si>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</si>
  <si>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</si>
  <si>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</si>
  <si>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</si>
  <si>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</si>
  <si>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</si>
  <si>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</si>
  <si>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</si>
  <si>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</si>
  <si>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</si>
  <si>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</si>
  <si>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</si>
  <si>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</si>
  <si>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</si>
  <si>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</si>
  <si>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</si>
  <si>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</si>
  <si>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</si>
  <si>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</si>
  <si>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</si>
  <si>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</si>
  <si>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</si>
  <si>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</si>
  <si>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</si>
  <si>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</si>
  <si>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</si>
  <si>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</si>
  <si>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</si>
  <si>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</si>
  <si>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</si>
  <si>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</si>
  <si>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</si>
  <si>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</si>
  <si>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</si>
  <si>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</si>
  <si>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</si>
  <si>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</si>
  <si>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</si>
  <si>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</si>
  <si>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</si>
  <si>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</si>
  <si>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</si>
  <si>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</si>
  <si>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</si>
  <si>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</si>
  <si>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</si>
  <si>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</si>
  <si>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</si>
  <si>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</si>
  <si>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</si>
  <si>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</si>
  <si>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</si>
  <si>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</si>
  <si>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</si>
  <si>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</si>
  <si>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</si>
  <si>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</si>
  <si>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</si>
  <si>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</si>
  <si>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</si>
  <si>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</si>
  <si>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</si>
  <si>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</si>
  <si>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</si>
  <si>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</si>
  <si>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</si>
  <si>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</si>
  <si>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</si>
  <si>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</si>
  <si>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</si>
  <si>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</si>
  <si>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</si>
  <si>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</si>
  <si>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</si>
  <si>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</si>
  <si>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</si>
  <si>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</si>
  <si>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</si>
  <si>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</si>
  <si>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</si>
  <si>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</si>
  <si>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</si>
  <si>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</si>
  <si>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</si>
  <si>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</si>
  <si>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</si>
  <si>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</si>
  <si>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</si>
  <si>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</si>
  <si>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</si>
  <si>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</si>
  <si>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</si>
  <si>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</si>
  <si>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</si>
  <si>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</si>
  <si>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</si>
  <si>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</si>
  <si>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</si>
  <si>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</si>
  <si>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</si>
  <si>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</si>
  <si>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</si>
  <si>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</si>
  <si>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</si>
  <si>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</si>
  <si>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</si>
  <si>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</si>
  <si>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</si>
  <si>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</si>
  <si>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</si>
  <si>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</si>
  <si>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</si>
  <si>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</si>
  <si>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</si>
  <si>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</si>
  <si>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</si>
  <si>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</si>
  <si>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</si>
  <si>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</si>
  <si>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</si>
  <si>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</si>
  <si>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</si>
  <si>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</si>
  <si>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</si>
  <si>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</si>
  <si>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</si>
  <si>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</si>
  <si>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</si>
  <si>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</si>
  <si>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</si>
  <si>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</si>
  <si>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</si>
  <si>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</si>
  <si>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</si>
  <si>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</si>
  <si>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</si>
  <si>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</si>
  <si>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</si>
  <si>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</si>
  <si>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</si>
  <si>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</si>
  <si>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</si>
  <si>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</si>
  <si>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</si>
  <si>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</si>
  <si>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</si>
  <si>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</si>
  <si>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</si>
  <si>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</si>
  <si>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</si>
  <si>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</si>
  <si>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</si>
  <si>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</si>
  <si>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</si>
  <si>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</si>
  <si>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</si>
  <si>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</si>
  <si>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</si>
  <si>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</si>
  <si>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</si>
  <si>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</si>
  <si>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</si>
  <si>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</si>
  <si>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</si>
  <si>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</si>
  <si>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</si>
  <si>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</si>
  <si>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</si>
  <si>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</si>
  <si>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</si>
  <si>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</si>
  <si>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</si>
  <si>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</si>
  <si>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</si>
  <si>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</si>
  <si>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</si>
  <si>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</si>
  <si>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</si>
  <si>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</si>
  <si>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</si>
  <si>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</si>
  <si>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</si>
  <si>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</si>
  <si>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</si>
  <si>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</si>
  <si>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</si>
  <si>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</si>
  <si>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</si>
  <si>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</si>
  <si>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</si>
  <si>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</si>
  <si>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</si>
  <si>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</si>
  <si>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</si>
  <si>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</si>
  <si>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</si>
  <si>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</si>
  <si>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</si>
  <si>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</si>
  <si>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</si>
  <si>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</si>
  <si>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</si>
  <si>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</si>
  <si>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</si>
  <si>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</si>
  <si>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</si>
  <si>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</si>
  <si>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</si>
  <si>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</si>
  <si>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</si>
  <si>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</si>
  <si>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</si>
  <si>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</si>
  <si>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</si>
  <si>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</si>
  <si>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</si>
  <si>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</si>
  <si>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</si>
  <si>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</si>
  <si>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</si>
  <si>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</si>
  <si>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</si>
  <si>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</si>
  <si>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</si>
  <si>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</si>
  <si>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</si>
  <si>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</si>
  <si>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</si>
  <si>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</si>
  <si>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</si>
  <si>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</si>
  <si>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</si>
  <si>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</si>
  <si>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</si>
  <si>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</si>
  <si>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</si>
  <si>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</si>
  <si>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</si>
  <si>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</si>
  <si>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</si>
  <si>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</si>
  <si>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</si>
  <si>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</si>
  <si>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</si>
  <si>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</si>
  <si>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</si>
  <si>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</si>
  <si>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</si>
  <si>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</si>
  <si>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</si>
  <si>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</si>
  <si>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</si>
  <si>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</si>
  <si>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</si>
  <si>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</si>
  <si>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</si>
  <si>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</si>
  <si>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</si>
  <si>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</si>
  <si>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</si>
  <si>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</si>
  <si>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</si>
  <si>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</si>
  <si>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</si>
  <si>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</si>
  <si>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</si>
  <si>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</si>
  <si>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</si>
  <si>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</si>
  <si>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</si>
  <si>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</si>
  <si>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</si>
  <si>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</si>
  <si>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</si>
  <si>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</si>
  <si>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</si>
  <si>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</si>
  <si>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</si>
  <si>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</si>
  <si>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</si>
  <si>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</si>
  <si>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</si>
  <si>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</si>
  <si>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</si>
  <si>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</si>
  <si>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</si>
  <si>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</si>
  <si>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</si>
  <si>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</si>
  <si>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</si>
  <si>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</si>
  <si>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</si>
  <si>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</si>
  <si>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</si>
  <si>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</si>
  <si>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</si>
  <si>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</si>
  <si>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</si>
  <si>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</si>
  <si>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</si>
  <si>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</si>
  <si>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</si>
  <si>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</si>
  <si>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</si>
  <si>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</si>
  <si>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</si>
  <si>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</si>
  <si>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</si>
  <si>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</si>
  <si>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</si>
  <si>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</si>
  <si>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</si>
  <si>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</si>
  <si>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</si>
  <si>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</si>
  <si>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</si>
  <si>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</si>
  <si>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</si>
  <si>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</si>
  <si>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</si>
  <si>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</si>
  <si>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</si>
  <si>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</si>
  <si>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</si>
  <si>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</si>
  <si>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</si>
  <si>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</si>
  <si>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</si>
  <si>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</si>
  <si>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</si>
  <si>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</si>
  <si>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</si>
  <si>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</si>
  <si>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</si>
  <si>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</si>
  <si>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</si>
  <si>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</si>
  <si>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</si>
  <si>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</si>
  <si>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</si>
  <si>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</si>
  <si>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</si>
  <si>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</si>
  <si>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</si>
  <si>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</si>
  <si>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</si>
  <si>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</si>
  <si>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</si>
  <si>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</si>
  <si>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</si>
  <si>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</si>
  <si>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</si>
  <si>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</si>
  <si>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</si>
  <si>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</si>
  <si>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</si>
  <si>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</si>
  <si>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</si>
  <si>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</si>
  <si>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</si>
  <si>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</si>
  <si>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</si>
  <si>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</si>
  <si>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</si>
  <si>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</si>
  <si>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</si>
  <si>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</si>
  <si>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</si>
  <si>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</si>
  <si>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</si>
  <si>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</si>
  <si>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</si>
  <si>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</si>
  <si>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</si>
  <si>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</si>
  <si>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</si>
  <si>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</si>
  <si>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</si>
  <si>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</si>
  <si>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</si>
  <si>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</si>
  <si>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</si>
  <si>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</si>
  <si>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</si>
  <si>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</si>
  <si>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</si>
  <si>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</si>
  <si>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</si>
  <si>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</si>
  <si>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</si>
  <si>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</si>
  <si>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</si>
  <si>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</si>
  <si>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</si>
  <si>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</si>
  <si>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</si>
  <si>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</si>
  <si>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</si>
  <si>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</si>
  <si>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</si>
  <si>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</si>
  <si>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</si>
  <si>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</si>
  <si>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</si>
  <si>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</si>
  <si>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</si>
  <si>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</si>
  <si>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</si>
  <si>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</si>
  <si>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</si>
  <si>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</si>
  <si>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</si>
  <si>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</si>
  <si>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</si>
  <si>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</si>
  <si>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</si>
  <si>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</si>
  <si>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</si>
  <si>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</si>
  <si>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</si>
  <si>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</si>
  <si>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</si>
  <si>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</si>
  <si>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</si>
  <si>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</si>
  <si>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</si>
  <si>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</si>
  <si>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</si>
  <si>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</si>
  <si>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</si>
  <si>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</si>
  <si>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</si>
  <si>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</si>
  <si>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</si>
  <si>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</si>
  <si>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</si>
  <si>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</si>
  <si>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</si>
  <si>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</si>
  <si>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</si>
  <si>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</si>
  <si>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</si>
  <si>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</si>
  <si>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</si>
  <si>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</si>
  <si>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</si>
  <si>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</si>
  <si>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</si>
  <si>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</si>
  <si>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</si>
  <si>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</si>
  <si>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</si>
  <si>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</si>
  <si>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</si>
  <si>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</si>
  <si>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</si>
  <si>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</si>
  <si>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</si>
  <si>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</si>
  <si>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</si>
  <si>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</si>
  <si>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</si>
  <si>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</si>
  <si>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</si>
  <si>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</si>
  <si>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</si>
  <si>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</si>
  <si>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</si>
  <si>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</si>
  <si>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</si>
  <si>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</si>
  <si>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</si>
  <si>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</si>
  <si>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</si>
  <si>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</si>
  <si>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</si>
  <si>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</si>
  <si>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</si>
  <si>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</si>
  <si>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</si>
  <si>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</si>
  <si>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</si>
  <si>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</si>
  <si>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</si>
  <si>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</si>
  <si>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</si>
  <si>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</si>
  <si>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</si>
  <si>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</si>
  <si>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</si>
  <si>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</si>
  <si>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</si>
  <si>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</si>
  <si>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</si>
  <si>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</si>
  <si>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</si>
  <si>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</si>
  <si>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</si>
  <si>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</si>
  <si>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</si>
  <si>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</si>
  <si>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</si>
  <si>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</si>
  <si>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</si>
  <si>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</si>
  <si>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</si>
  <si>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</si>
  <si>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</si>
  <si>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</si>
  <si>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</si>
  <si>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</si>
  <si>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</si>
  <si>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</si>
  <si>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</si>
  <si>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</si>
  <si>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</si>
  <si>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</si>
  <si>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</si>
  <si>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</si>
  <si>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</si>
  <si>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</si>
  <si>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</si>
  <si>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</si>
  <si>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</si>
  <si>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</si>
  <si>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</si>
  <si>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</si>
  <si>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</si>
  <si>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</si>
  <si>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</si>
  <si>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</si>
  <si>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</si>
  <si>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</si>
  <si>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</si>
  <si>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</si>
  <si>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</si>
  <si>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</si>
  <si>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</si>
  <si>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</si>
  <si>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</si>
  <si>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</si>
  <si>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</si>
  <si>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</si>
  <si>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</si>
  <si>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</si>
  <si>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</si>
  <si>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</si>
  <si>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</si>
  <si>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</si>
  <si>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</si>
  <si>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</si>
  <si>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</si>
  <si>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</si>
  <si>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</si>
  <si>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</si>
  <si>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</si>
  <si>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</si>
  <si>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</si>
  <si>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</si>
  <si>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</si>
  <si>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</si>
  <si>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</si>
  <si>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</si>
  <si>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</si>
  <si>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</si>
  <si>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</si>
  <si>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</si>
  <si>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</si>
  <si>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</si>
  <si>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</si>
  <si>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</si>
  <si>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</si>
  <si>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</si>
  <si>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</si>
  <si>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</si>
  <si>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</si>
  <si>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</si>
  <si>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</si>
  <si>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</si>
  <si>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</si>
  <si>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</si>
  <si>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</si>
  <si>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</si>
  <si>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</si>
  <si>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</si>
  <si>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</si>
  <si>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</si>
  <si>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</si>
  <si>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</si>
  <si>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</si>
  <si>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</si>
  <si>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</si>
  <si>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</si>
  <si>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</si>
  <si>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</si>
  <si>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</si>
  <si>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</si>
  <si>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</si>
  <si>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</si>
  <si>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</si>
  <si>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</si>
  <si>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</si>
  <si>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</si>
  <si>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</si>
  <si>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</si>
  <si>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</si>
  <si>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</si>
  <si>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</si>
  <si>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</si>
  <si>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</si>
  <si>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</si>
  <si>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</si>
  <si>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</si>
  <si>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</si>
  <si>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</si>
  <si>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</si>
  <si>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</si>
  <si>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</si>
  <si>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</si>
  <si>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</si>
  <si>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</si>
  <si>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</si>
  <si>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</si>
  <si>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</si>
  <si>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</si>
  <si>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</si>
  <si>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</si>
  <si>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</si>
  <si>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</si>
  <si>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</si>
  <si>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</si>
  <si>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</si>
  <si>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</si>
  <si>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</si>
  <si>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</si>
  <si>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</si>
  <si>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</si>
  <si>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</si>
  <si>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</si>
  <si>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</si>
  <si>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</si>
  <si>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</si>
  <si>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</si>
  <si>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</si>
  <si>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</si>
  <si>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</si>
  <si>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</si>
  <si>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</si>
  <si>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</si>
  <si>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</si>
  <si>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</si>
  <si>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</si>
  <si>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</si>
  <si>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</si>
  <si>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</si>
  <si>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</si>
  <si>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</si>
  <si>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</si>
  <si>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</si>
  <si>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</si>
  <si>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</si>
  <si>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</si>
  <si>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</si>
  <si>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</si>
  <si>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</si>
  <si>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</si>
  <si>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</si>
  <si>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</si>
  <si>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</si>
  <si>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</si>
  <si>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</si>
  <si>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</si>
  <si>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</si>
  <si>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</si>
  <si>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</si>
  <si>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</si>
  <si>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</si>
  <si>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</si>
  <si>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</si>
  <si>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</si>
  <si>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</si>
  <si>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</si>
  <si>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</si>
  <si>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</si>
  <si>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</si>
  <si>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</si>
  <si>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</si>
  <si>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</si>
  <si>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</si>
  <si>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</si>
  <si>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</si>
  <si>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</si>
  <si>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</si>
  <si>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</si>
  <si>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</si>
  <si>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</si>
  <si>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</si>
  <si>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</si>
  <si>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</si>
  <si>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</si>
  <si>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</si>
  <si>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</si>
  <si>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</si>
  <si>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</si>
  <si>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</si>
  <si>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</si>
  <si>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</si>
  <si>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</si>
  <si>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</si>
  <si>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</si>
  <si>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</si>
  <si>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</si>
  <si>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</si>
  <si>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</si>
  <si>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</si>
  <si>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</si>
  <si>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</si>
  <si>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</si>
  <si>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</si>
  <si>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</si>
  <si>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</si>
  <si>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</si>
  <si>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</si>
  <si>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</si>
  <si>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</si>
  <si>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</si>
  <si>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</si>
  <si>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</si>
  <si>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</si>
  <si>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</si>
  <si>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</si>
  <si>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</si>
  <si>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</si>
  <si>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</si>
  <si>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</si>
  <si>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</si>
  <si>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</si>
  <si>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</si>
  <si>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</si>
  <si>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</si>
  <si>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</si>
  <si>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</si>
  <si>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</si>
  <si>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</si>
  <si>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</si>
  <si>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</si>
  <si>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</si>
  <si>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</si>
  <si>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</si>
  <si>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</si>
  <si>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</si>
  <si>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</si>
  <si>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</si>
  <si>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</si>
  <si>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</si>
  <si>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</si>
  <si>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</si>
  <si>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</si>
  <si>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</si>
  <si>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</si>
  <si>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</si>
  <si>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</si>
  <si>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</si>
  <si>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</si>
  <si>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</si>
  <si>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</si>
  <si>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</si>
  <si>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</si>
  <si>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</si>
  <si>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</si>
  <si>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</si>
  <si>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</si>
  <si>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</si>
  <si>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</si>
  <si>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</si>
  <si>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</si>
  <si>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</si>
  <si>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</si>
  <si>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</si>
  <si>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</si>
  <si>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</si>
  <si>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</si>
  <si>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</si>
  <si>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</si>
  <si>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</si>
  <si>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</si>
  <si>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</si>
  <si>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</si>
  <si>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</si>
  <si>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</si>
  <si>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</si>
  <si>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</si>
  <si>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</si>
  <si>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</si>
  <si>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</si>
  <si>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</si>
  <si>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</si>
  <si>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</si>
  <si>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</si>
  <si>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</si>
  <si>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</si>
  <si>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</si>
  <si>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</si>
  <si>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</si>
  <si>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</si>
  <si>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</si>
  <si>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</si>
  <si>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</si>
  <si>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</si>
  <si>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</si>
  <si>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</si>
  <si>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</si>
  <si>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</si>
  <si>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</si>
  <si>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</si>
  <si>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</si>
  <si>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</si>
  <si>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</si>
  <si>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</si>
  <si>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</si>
  <si>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</si>
  <si>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</si>
  <si>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</si>
  <si>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</si>
  <si>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</si>
  <si>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</si>
  <si>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</si>
  <si>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</si>
  <si>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</si>
  <si>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</si>
  <si>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</si>
  <si>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</si>
  <si>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</si>
  <si>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</si>
  <si>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</si>
  <si>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</si>
  <si>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</si>
  <si>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</si>
  <si>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</si>
  <si>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</si>
  <si>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</si>
  <si>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</si>
  <si>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</si>
  <si>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</si>
  <si>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</si>
  <si>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</si>
  <si>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</si>
  <si>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</si>
  <si>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</si>
  <si>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</si>
  <si>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</si>
  <si>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</si>
  <si>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</si>
  <si>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</si>
  <si>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</si>
  <si>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</si>
  <si>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</si>
  <si>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</si>
  <si>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</si>
  <si>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</si>
  <si>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</si>
  <si>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</si>
  <si>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</si>
  <si>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</si>
  <si>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</si>
  <si>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</si>
  <si>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</si>
  <si>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</si>
  <si>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</si>
  <si>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</si>
  <si>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</si>
  <si>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</si>
  <si>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</si>
  <si>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</si>
  <si>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</si>
  <si>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</si>
  <si>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</si>
  <si>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</si>
  <si>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</si>
  <si>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</si>
  <si>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</si>
  <si>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</si>
  <si>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</si>
  <si>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</si>
  <si>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</si>
  <si>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</si>
  <si>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</si>
  <si>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</si>
  <si>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</si>
  <si>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</si>
  <si>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</si>
  <si>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</si>
  <si>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</si>
  <si>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</si>
  <si>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</si>
  <si>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</si>
  <si>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</si>
  <si>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</si>
  <si>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</si>
  <si>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</si>
  <si>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</si>
  <si>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</si>
  <si>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</si>
  <si>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</si>
  <si>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</si>
  <si>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</si>
  <si>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</si>
  <si>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</si>
  <si>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</si>
  <si>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</si>
  <si>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</si>
  <si>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</si>
  <si>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</si>
  <si>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</si>
  <si>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</si>
  <si>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</si>
  <si>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</si>
  <si>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</si>
  <si>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</si>
  <si>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</si>
  <si>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</si>
  <si>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</si>
  <si>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</si>
  <si>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</si>
  <si>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</si>
  <si>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</si>
  <si>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</si>
  <si>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</si>
  <si>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</si>
  <si>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</si>
  <si>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</si>
  <si>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</si>
  <si>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</si>
  <si>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</si>
  <si>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</si>
  <si>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</si>
  <si>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</si>
  <si>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</si>
  <si>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</si>
  <si>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</si>
  <si>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</si>
  <si>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</si>
  <si>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</si>
  <si>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</si>
  <si>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</si>
  <si>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</si>
  <si>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</si>
  <si>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</si>
  <si>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</si>
  <si>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</si>
  <si>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</si>
  <si>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</si>
  <si>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</si>
  <si>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</si>
  <si>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</si>
  <si>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</si>
  <si>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</si>
  <si>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</si>
  <si>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</si>
  <si>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</si>
  <si>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</si>
  <si>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</si>
  <si>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</si>
  <si>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</si>
  <si>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</si>
  <si>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</si>
  <si>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</si>
  <si>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</si>
  <si>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</si>
  <si>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</si>
  <si>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</si>
  <si>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</si>
  <si>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</si>
  <si>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</si>
  <si>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</si>
  <si>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</si>
  <si>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</si>
  <si>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</si>
  <si>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</si>
  <si>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</si>
  <si>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</si>
  <si>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</si>
  <si>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</si>
  <si>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</si>
  <si>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</si>
  <si>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</si>
  <si>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</si>
  <si>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</si>
  <si>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</si>
  <si>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</si>
  <si>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</si>
  <si>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</si>
  <si>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</si>
  <si>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</si>
  <si>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</si>
  <si>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</si>
  <si>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</si>
  <si>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</si>
  <si>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</si>
  <si>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</si>
  <si>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</si>
  <si>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</si>
  <si>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</si>
  <si>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</si>
  <si>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</si>
  <si>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</si>
  <si>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</si>
  <si>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</si>
  <si>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</si>
  <si>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</si>
  <si>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</si>
  <si>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</si>
  <si>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</si>
  <si>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</si>
  <si>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</si>
  <si>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</si>
  <si>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</si>
  <si>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</si>
  <si>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</si>
  <si>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</si>
  <si>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</si>
  <si>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</si>
  <si>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</si>
  <si>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</si>
  <si>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</si>
  <si>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</si>
  <si>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</si>
  <si>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</si>
  <si>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</si>
  <si>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</si>
  <si>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</si>
  <si>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</si>
  <si>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</si>
  <si>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</si>
  <si>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</si>
  <si>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</si>
  <si>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</si>
  <si>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</si>
  <si>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</si>
  <si>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</si>
  <si>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</si>
  <si>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</si>
  <si>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</si>
  <si>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</si>
  <si>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</si>
  <si>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</si>
  <si>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</si>
  <si>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</si>
  <si>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</si>
  <si>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</si>
  <si>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</si>
  <si>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</si>
  <si>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</si>
  <si>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</si>
  <si>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</si>
  <si>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</si>
  <si>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</si>
  <si>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</si>
  <si>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</si>
  <si>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</si>
  <si>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</si>
  <si>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</si>
  <si>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</si>
  <si>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</si>
  <si>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</si>
  <si>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</si>
  <si>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</si>
  <si>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</si>
  <si>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</si>
  <si>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</si>
  <si>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</si>
  <si>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</si>
  <si>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</si>
  <si>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</si>
  <si>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</si>
  <si>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</si>
  <si>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</si>
  <si>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</si>
  <si>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</si>
  <si>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</si>
  <si>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</si>
  <si>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</si>
  <si>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</si>
  <si>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</si>
  <si>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</si>
  <si>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</si>
  <si>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</si>
  <si>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</si>
  <si>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</si>
  <si>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</si>
  <si>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</si>
  <si>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</si>
  <si>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</si>
  <si>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</si>
  <si>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</si>
  <si>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</si>
  <si>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</si>
  <si>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</si>
  <si>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</si>
  <si>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</si>
  <si>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</si>
  <si>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</si>
  <si>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</si>
  <si>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</si>
  <si>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</si>
  <si>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</si>
  <si>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</si>
  <si>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</si>
  <si>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</si>
  <si>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</si>
  <si>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</si>
  <si>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</si>
  <si>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</si>
  <si>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</si>
  <si>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</si>
  <si>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</si>
  <si>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</si>
  <si>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</si>
  <si>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</si>
  <si>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</si>
  <si>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</si>
  <si>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</si>
  <si>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</si>
  <si>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</si>
  <si>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</si>
  <si>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</si>
  <si>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</si>
  <si>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</si>
  <si>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</si>
  <si>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</si>
  <si>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</si>
  <si>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</si>
  <si>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</si>
  <si>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</si>
  <si>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</si>
  <si>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</si>
  <si>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</si>
  <si>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</si>
  <si>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</si>
  <si>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</si>
  <si>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</si>
  <si>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</si>
  <si>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</si>
  <si>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</si>
  <si>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</si>
  <si>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</si>
  <si>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</si>
  <si>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</si>
  <si>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</si>
  <si>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</si>
  <si>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</si>
  <si>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</si>
  <si>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</si>
  <si>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</si>
  <si>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</si>
  <si>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</si>
  <si>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</si>
  <si>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</si>
  <si>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</si>
  <si>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</si>
  <si>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</si>
  <si>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</si>
  <si>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</si>
  <si>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</si>
  <si>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</si>
  <si>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</si>
  <si>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</si>
  <si>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</si>
  <si>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</si>
  <si>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</si>
  <si>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</si>
  <si>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</si>
  <si>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</si>
  <si>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</si>
  <si>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</si>
  <si>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</si>
  <si>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</si>
  <si>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</si>
  <si>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</si>
  <si>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</si>
  <si>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</si>
  <si>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</si>
  <si>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</si>
  <si>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</si>
  <si>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</si>
  <si>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</si>
  <si>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</si>
  <si>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</si>
  <si>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</si>
  <si>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</si>
  <si>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</si>
  <si>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</si>
  <si>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</si>
  <si>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</si>
  <si>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</si>
  <si>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</si>
  <si>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</si>
  <si>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</si>
  <si>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</si>
  <si>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</si>
  <si>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</si>
  <si>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</si>
  <si>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</si>
  <si>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</si>
  <si>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</si>
  <si>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</si>
  <si>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</si>
  <si>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</si>
  <si>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</si>
  <si>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</si>
  <si>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</si>
  <si>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</si>
  <si>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</si>
  <si>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</si>
  <si>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</si>
  <si>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</si>
  <si>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</si>
  <si>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</si>
  <si>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</si>
  <si>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</si>
  <si>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</si>
  <si>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</si>
  <si>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</si>
  <si>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</si>
  <si>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</si>
  <si>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</si>
  <si>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</si>
  <si>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</si>
  <si>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</si>
  <si>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</si>
  <si>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</si>
  <si>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</si>
  <si>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</si>
  <si>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</si>
  <si>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</si>
  <si>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</si>
  <si>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</si>
  <si>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</si>
  <si>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</si>
  <si>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</si>
  <si>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</si>
  <si>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</si>
  <si>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</si>
  <si>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</si>
  <si>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</si>
  <si>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</si>
  <si>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</si>
  <si>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</si>
  <si>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</si>
  <si>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</si>
  <si>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</si>
  <si>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</si>
  <si>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</si>
  <si>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</si>
  <si>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</si>
  <si>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</si>
  <si>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</si>
  <si>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</si>
  <si>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</si>
  <si>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</si>
  <si>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</si>
  <si>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</si>
  <si>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</si>
  <si>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</si>
  <si>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</si>
  <si>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</si>
  <si>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</si>
  <si>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</si>
  <si>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</si>
  <si>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</si>
  <si>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</si>
  <si>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</si>
  <si>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</si>
  <si>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</si>
  <si>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</si>
  <si>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</si>
  <si>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</si>
  <si>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</si>
  <si>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</si>
  <si>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</si>
  <si>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</si>
  <si>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</si>
  <si>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</si>
  <si>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</si>
  <si>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</si>
  <si>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</si>
  <si>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</si>
  <si>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</si>
  <si>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</si>
  <si>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</si>
  <si>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</si>
  <si>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</si>
  <si>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</si>
  <si>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</si>
  <si>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</si>
  <si>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</si>
  <si>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</si>
  <si>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</si>
  <si>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</si>
  <si>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</si>
  <si>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</si>
  <si>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</si>
  <si>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</si>
  <si>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</si>
  <si>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</si>
  <si>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</si>
  <si>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</si>
  <si>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</si>
  <si>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</si>
  <si>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</si>
  <si>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</si>
  <si>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</si>
  <si>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</si>
  <si>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</si>
  <si>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</si>
  <si>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</si>
  <si>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</si>
  <si>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</si>
  <si>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</si>
  <si>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</si>
  <si>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</si>
  <si>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</si>
  <si>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</si>
  <si>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</si>
  <si>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</si>
  <si>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</si>
  <si>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</si>
  <si>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</si>
  <si>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</si>
  <si>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</si>
  <si>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</si>
  <si>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</si>
  <si>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</si>
  <si>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</si>
  <si>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</si>
  <si>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</si>
  <si>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</si>
  <si>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</si>
  <si>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</si>
  <si>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</si>
  <si>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</si>
  <si>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</si>
  <si>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</si>
  <si>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</si>
  <si>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</si>
  <si>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</si>
  <si>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</si>
  <si>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</si>
  <si>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</si>
  <si>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</si>
  <si>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</si>
  <si>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</si>
  <si>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</si>
  <si>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</si>
  <si>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</si>
  <si>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</si>
  <si>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</si>
  <si>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</si>
  <si>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</si>
  <si>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</si>
  <si>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</si>
  <si>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</si>
  <si>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</si>
  <si>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</si>
  <si>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</si>
  <si>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</si>
  <si>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</si>
  <si>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</si>
  <si>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</si>
  <si>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</si>
  <si>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</si>
  <si>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</si>
  <si>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</si>
  <si>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</si>
  <si>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</si>
  <si>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</si>
  <si>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</si>
  <si>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</si>
  <si>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</si>
  <si>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</si>
  <si>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</si>
  <si>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</si>
  <si>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</si>
  <si>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</si>
  <si>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</si>
  <si>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</si>
  <si>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</si>
  <si>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</si>
  <si>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</si>
  <si>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</si>
  <si>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</si>
  <si>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</si>
  <si>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</si>
  <si>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</si>
  <si>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</si>
  <si>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</si>
  <si>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</si>
  <si>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</si>
  <si>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</si>
  <si>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</si>
  <si>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</si>
  <si>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</si>
  <si>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</si>
  <si>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</si>
  <si>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</si>
  <si>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</si>
  <si>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</si>
  <si>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</si>
  <si>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</si>
  <si>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</si>
  <si>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</si>
  <si>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</si>
  <si>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</si>
  <si>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</si>
  <si>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</si>
  <si>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</si>
  <si>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</si>
  <si>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</si>
  <si>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</si>
  <si>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</si>
  <si>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</si>
  <si>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</si>
  <si>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</si>
  <si>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</si>
  <si>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</si>
  <si>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</si>
  <si>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</si>
  <si>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</si>
  <si>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</si>
  <si>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</si>
  <si>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</si>
  <si>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</si>
  <si>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</si>
  <si>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</si>
  <si>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</si>
  <si>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</si>
  <si>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</si>
  <si>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</si>
  <si>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</si>
  <si>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</si>
  <si>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</si>
  <si>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</si>
  <si>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</si>
  <si>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</si>
  <si>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</si>
  <si>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</si>
  <si>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</si>
  <si>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</si>
  <si>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</si>
  <si>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</si>
  <si>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</si>
  <si>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</si>
  <si>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</si>
  <si>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</si>
  <si>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</si>
  <si>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</si>
  <si>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</si>
  <si>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</si>
  <si>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</si>
  <si>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</si>
  <si>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</si>
  <si>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</si>
  <si>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</si>
  <si>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</si>
  <si>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</si>
  <si>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</si>
  <si>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</si>
  <si>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</si>
  <si>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</si>
  <si>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</si>
  <si>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</si>
  <si>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</si>
  <si>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</si>
  <si>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</si>
  <si>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</si>
  <si>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</si>
  <si>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</si>
  <si>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</si>
  <si>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</si>
  <si>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</si>
  <si>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</si>
  <si>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</si>
  <si>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</si>
  <si>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</si>
  <si>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</si>
  <si>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</si>
  <si>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</si>
  <si>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</si>
  <si>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</si>
  <si>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</si>
  <si>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</si>
  <si>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</si>
  <si>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</si>
  <si>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</si>
  <si>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</si>
  <si>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</si>
  <si>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</si>
  <si>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</si>
  <si>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</si>
  <si>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</si>
  <si>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</si>
  <si>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</si>
  <si>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</si>
  <si>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</si>
  <si>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</si>
  <si>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</si>
  <si>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</si>
  <si>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</si>
  <si>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</si>
  <si>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</si>
  <si>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</si>
  <si>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</si>
  <si>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</si>
  <si>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</si>
  <si>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</si>
  <si>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</si>
  <si>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</si>
  <si>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</si>
  <si>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</si>
  <si>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</si>
  <si>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</si>
  <si>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</si>
  <si>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</si>
  <si>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</si>
  <si>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</si>
  <si>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</si>
  <si>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</si>
  <si>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</si>
  <si>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</si>
  <si>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</si>
  <si>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</si>
  <si>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</si>
  <si>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</si>
  <si>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</si>
  <si>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</si>
  <si>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</si>
  <si>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</si>
  <si>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</si>
  <si>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</si>
  <si>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</si>
  <si>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</si>
  <si>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</si>
  <si>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</si>
  <si>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</si>
  <si>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</si>
  <si>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</si>
  <si>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</si>
  <si>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</si>
  <si>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</si>
  <si>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</si>
  <si>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</si>
  <si>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</si>
  <si>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</si>
  <si>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</si>
  <si>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</si>
  <si>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</si>
  <si>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</si>
  <si>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</si>
  <si>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</si>
  <si>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</si>
  <si>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</si>
  <si>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</si>
  <si>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</si>
  <si>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</si>
  <si>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</si>
  <si>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</si>
  <si>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</si>
  <si>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</si>
  <si>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</si>
  <si>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</si>
  <si>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</si>
  <si>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</si>
  <si>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</si>
  <si>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</si>
  <si>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</si>
  <si>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</si>
  <si>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</si>
  <si>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</si>
  <si>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</si>
  <si>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</si>
  <si>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</si>
  <si>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</si>
  <si>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</si>
  <si>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</si>
  <si>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</si>
  <si>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</si>
  <si>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</si>
  <si>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</si>
  <si>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</si>
  <si>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</si>
  <si>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</si>
  <si>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</si>
  <si>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</si>
  <si>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</si>
  <si>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</si>
  <si>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</si>
  <si>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</si>
  <si>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</si>
  <si>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</si>
  <si>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</si>
  <si>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</si>
  <si>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</si>
  <si>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</si>
  <si>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</si>
  <si>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</si>
  <si>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</si>
  <si>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</si>
  <si>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</si>
  <si>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</si>
  <si>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</si>
  <si>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</si>
  <si>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</si>
  <si>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</si>
  <si>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</si>
  <si>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</si>
  <si>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</si>
  <si>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</si>
  <si>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</si>
  <si>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</si>
  <si>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</si>
  <si>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</si>
  <si>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</si>
  <si>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</si>
  <si>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</si>
  <si>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</si>
  <si>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</si>
  <si>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</si>
  <si>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</si>
  <si>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</si>
  <si>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</si>
  <si>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</si>
  <si>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</si>
  <si>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</si>
  <si>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</si>
  <si>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</si>
  <si>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</si>
  <si>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</si>
  <si>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</si>
  <si>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</si>
  <si>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</si>
  <si>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</si>
  <si>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</si>
  <si>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</si>
  <si>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</si>
  <si>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</si>
  <si>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</si>
  <si>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</si>
  <si>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</si>
  <si>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</si>
  <si>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</si>
  <si>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</si>
  <si>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</si>
  <si>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</si>
  <si>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</si>
  <si>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</si>
  <si>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</si>
  <si>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</si>
  <si>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</si>
  <si>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</si>
  <si>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</si>
  <si>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</si>
  <si>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</si>
  <si>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</si>
  <si>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</si>
  <si>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</si>
  <si>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</si>
  <si>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</si>
  <si>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</si>
  <si>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</si>
  <si>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</si>
  <si>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</si>
  <si>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</si>
  <si>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</si>
  <si>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</si>
  <si>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</si>
  <si>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</si>
  <si>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</si>
  <si>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</si>
  <si>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</si>
  <si>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</si>
  <si>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</si>
  <si>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</si>
  <si>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</si>
  <si>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</si>
  <si>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</si>
  <si>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</si>
  <si>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</si>
  <si>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</si>
  <si>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</si>
  <si>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</si>
  <si>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</si>
  <si>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</si>
  <si>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</si>
  <si>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</si>
  <si>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</si>
  <si>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</si>
  <si>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</si>
  <si>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</si>
  <si>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</si>
  <si>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</si>
  <si>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</si>
  <si>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</si>
  <si>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</si>
  <si>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</si>
  <si>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</si>
  <si>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</si>
  <si>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</si>
  <si>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</si>
  <si>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</si>
  <si>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</si>
  <si>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</si>
  <si>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</si>
  <si>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</si>
  <si>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</si>
  <si>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</si>
  <si>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</si>
  <si>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</si>
  <si>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</si>
  <si>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</si>
  <si>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</si>
  <si>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</si>
  <si>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</si>
  <si>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</si>
  <si>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</si>
  <si>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</si>
  <si>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</si>
  <si>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</si>
  <si>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</si>
  <si>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</si>
  <si>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</si>
  <si>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</si>
  <si>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</si>
  <si>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</si>
  <si>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</si>
  <si>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</si>
  <si>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</si>
  <si>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</si>
  <si>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</si>
  <si>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</si>
  <si>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</si>
  <si>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</si>
  <si>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</si>
  <si>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</si>
  <si>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</si>
  <si>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</si>
  <si>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</si>
  <si>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</si>
  <si>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</si>
  <si>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</si>
  <si>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</si>
  <si>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</si>
  <si>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</si>
  <si>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</si>
  <si>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</si>
  <si>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</si>
  <si>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</si>
  <si>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</si>
  <si>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</si>
  <si>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</si>
  <si>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</si>
  <si>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</si>
  <si>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</si>
  <si>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</si>
  <si>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</si>
  <si>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</si>
  <si>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</si>
  <si>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</si>
  <si>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</si>
  <si>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</si>
  <si>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</si>
  <si>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</si>
  <si>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</si>
  <si>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</si>
  <si>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</si>
  <si>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</si>
  <si>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</si>
  <si>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</si>
  <si>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</si>
  <si>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</si>
  <si>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</si>
  <si>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</si>
  <si>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</si>
  <si>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</si>
  <si>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</si>
  <si>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</si>
  <si>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</si>
  <si>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</si>
  <si>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</si>
  <si>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</si>
  <si>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</si>
  <si>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</si>
  <si>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</si>
  <si>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</si>
  <si>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</si>
  <si>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</si>
  <si>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</si>
  <si>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</si>
  <si>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</si>
  <si>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</si>
  <si>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</si>
  <si>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</si>
  <si>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</si>
  <si>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</si>
  <si>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</si>
  <si>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</si>
  <si>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</si>
  <si>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</si>
  <si>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</si>
  <si>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</si>
  <si>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</si>
  <si>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</si>
  <si>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</si>
  <si>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</si>
  <si>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</si>
  <si>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</si>
  <si>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</si>
  <si>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</si>
  <si>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</si>
  <si>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</si>
  <si>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</si>
  <si>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</si>
  <si>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</si>
  <si>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</si>
  <si>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</si>
  <si>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</si>
  <si>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</si>
  <si>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</si>
  <si>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</si>
  <si>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</si>
  <si>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</si>
  <si>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</si>
  <si>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</si>
  <si>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</si>
  <si>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</si>
  <si>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</si>
  <si>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</si>
  <si>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</si>
  <si>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</si>
  <si>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</si>
  <si>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</si>
  <si>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</si>
  <si>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</si>
  <si>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</si>
  <si>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</si>
  <si>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</si>
  <si>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</si>
  <si>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</si>
  <si>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</si>
  <si>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</si>
  <si>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</si>
  <si>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</si>
  <si>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</si>
  <si>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</si>
  <si>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</si>
  <si>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</si>
  <si>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</si>
  <si>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</si>
  <si>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</si>
  <si>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</si>
  <si>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</si>
  <si>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</si>
  <si>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</si>
  <si>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</si>
  <si>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</si>
  <si>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</si>
  <si>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</si>
  <si>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</si>
  <si>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</si>
  <si>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</si>
  <si>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</si>
  <si>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</si>
  <si>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</si>
  <si>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</si>
  <si>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</si>
  <si>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</si>
  <si>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</si>
  <si>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</si>
  <si>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</si>
  <si>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</si>
  <si>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</si>
  <si>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</si>
  <si>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</si>
  <si>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</si>
  <si>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</si>
  <si>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</si>
  <si>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</si>
  <si>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</si>
  <si>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</si>
  <si>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</si>
  <si>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</si>
  <si>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</si>
  <si>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</si>
  <si>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</si>
  <si>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</si>
  <si>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</si>
  <si>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</si>
  <si>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</si>
  <si>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</si>
  <si>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</si>
  <si>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</si>
  <si>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</si>
  <si>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</si>
  <si>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</si>
  <si>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</si>
  <si>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</si>
  <si>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</si>
  <si>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</si>
  <si>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</si>
  <si>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</si>
  <si>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</si>
  <si>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</si>
  <si>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</si>
  <si>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</si>
  <si>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</si>
  <si>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</si>
  <si>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</si>
  <si>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</si>
  <si>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</si>
  <si>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</si>
  <si>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</si>
  <si>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</si>
  <si>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</si>
  <si>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</si>
  <si>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</si>
  <si>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</si>
  <si>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</si>
  <si>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</si>
  <si>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</si>
  <si>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</si>
  <si>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</si>
  <si>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</si>
  <si>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</si>
  <si>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</si>
  <si>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</si>
  <si>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</si>
  <si>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</si>
  <si>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</si>
  <si>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</si>
  <si>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</si>
  <si>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</si>
  <si>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</si>
  <si>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</si>
  <si>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</si>
  <si>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</si>
  <si>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</si>
  <si>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</si>
  <si>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</si>
  <si>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</si>
  <si>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</si>
  <si>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</si>
  <si>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</si>
  <si>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</si>
  <si>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</si>
  <si>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</si>
  <si>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</si>
  <si>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</si>
  <si>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</si>
  <si>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</si>
  <si>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</si>
  <si>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</si>
  <si>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</si>
  <si>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</si>
  <si>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</si>
  <si>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</si>
  <si>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</si>
  <si>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</si>
  <si>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</si>
  <si>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</si>
  <si>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</si>
  <si>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</si>
  <si>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</si>
  <si>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</si>
  <si>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</si>
  <si>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</si>
  <si>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</si>
  <si>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</si>
  <si>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</si>
  <si>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</si>
  <si>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</si>
  <si>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</si>
  <si>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</si>
  <si>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</si>
  <si>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</si>
  <si>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</si>
  <si>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</si>
  <si>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</si>
  <si>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</si>
  <si>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</si>
  <si>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</si>
  <si>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</si>
  <si>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</si>
  <si>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</si>
  <si>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</si>
  <si>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</si>
  <si>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</si>
  <si>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</si>
  <si>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</si>
  <si>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</si>
  <si>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</si>
  <si>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</si>
  <si>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</si>
  <si>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</si>
  <si>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</si>
  <si>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</si>
  <si>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</si>
  <si>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</si>
  <si>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</si>
  <si>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</si>
  <si>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</si>
  <si>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</si>
  <si>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</si>
  <si>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</si>
  <si>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</si>
  <si>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</si>
  <si>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</si>
  <si>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</si>
  <si>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</si>
  <si>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</si>
  <si>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</si>
  <si>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</si>
  <si>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</si>
  <si>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</si>
  <si>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</si>
  <si>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</si>
  <si>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</si>
  <si>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</si>
  <si>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</si>
  <si>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</si>
  <si>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</si>
  <si>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</si>
  <si>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</si>
  <si>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</si>
  <si>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</si>
  <si>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</si>
  <si>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</si>
  <si>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</si>
  <si>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</si>
  <si>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</si>
  <si>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</si>
  <si>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</si>
  <si>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</si>
  <si>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</si>
  <si>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</si>
  <si>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</si>
  <si>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</si>
  <si>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</si>
  <si>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</si>
  <si>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</si>
  <si>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</si>
  <si>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</si>
  <si>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</si>
  <si>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</si>
  <si>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</si>
  <si>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</si>
  <si>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</si>
  <si>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</si>
  <si>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</si>
  <si>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</si>
  <si>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</si>
  <si>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</si>
  <si>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</si>
  <si>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</si>
  <si>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</si>
  <si>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</si>
  <si>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</si>
  <si>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</si>
  <si>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</si>
  <si>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</si>
  <si>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</si>
  <si>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</si>
  <si>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</si>
  <si>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</si>
  <si>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</si>
  <si>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</si>
  <si>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</si>
  <si>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</si>
  <si>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</si>
  <si>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</si>
  <si>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</si>
  <si>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</si>
  <si>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</si>
  <si>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</si>
  <si>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</si>
  <si>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</si>
  <si>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</si>
  <si>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</si>
  <si>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</si>
  <si>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</si>
  <si>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</si>
  <si>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</si>
  <si>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</si>
  <si>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</si>
  <si>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</si>
  <si>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</si>
  <si>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</si>
  <si>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</si>
  <si>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</si>
  <si>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</si>
  <si>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</si>
  <si>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</si>
  <si>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</si>
  <si>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</si>
  <si>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</si>
  <si>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</si>
  <si>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</si>
  <si>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</si>
  <si>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</si>
  <si>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</si>
  <si>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</si>
  <si>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</si>
  <si>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</si>
  <si>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</si>
  <si>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</si>
  <si>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</si>
  <si>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</si>
  <si>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</si>
  <si>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</si>
  <si>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</si>
  <si>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</si>
  <si>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</si>
  <si>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</si>
  <si>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</si>
  <si>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</si>
  <si>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</si>
  <si>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</si>
  <si>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</si>
  <si>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</si>
  <si>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</si>
  <si>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</si>
  <si>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</si>
  <si>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</si>
  <si>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</si>
  <si>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</si>
  <si>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</si>
  <si>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</si>
  <si>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</si>
  <si>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</si>
  <si>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</si>
  <si>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</si>
  <si>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</si>
  <si>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</si>
  <si>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</si>
  <si>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</si>
  <si>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</si>
  <si>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</si>
  <si>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</si>
  <si>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</si>
  <si>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</si>
  <si>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</si>
  <si>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</si>
  <si>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</si>
  <si>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</si>
  <si>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</si>
  <si>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</si>
  <si>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</si>
  <si>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</si>
  <si>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</si>
  <si>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</si>
  <si>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</si>
  <si>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</si>
  <si>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</si>
  <si>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</si>
  <si>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</si>
  <si>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</si>
  <si>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</si>
  <si>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</si>
  <si>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</si>
  <si>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</si>
  <si>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</si>
  <si>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</si>
  <si>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</si>
  <si>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</si>
  <si>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</si>
  <si>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</si>
  <si>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</si>
  <si>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</si>
  <si>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</si>
  <si>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</si>
  <si>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</si>
  <si>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</si>
  <si>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</si>
  <si>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</si>
  <si>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</si>
  <si>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</si>
  <si>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</si>
  <si>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</si>
  <si>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</si>
  <si>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</si>
  <si>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</si>
  <si>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</si>
  <si>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</si>
  <si>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</si>
  <si>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</si>
  <si>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</si>
  <si>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</si>
  <si>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</si>
  <si>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</si>
  <si>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</si>
  <si>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</si>
  <si>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</si>
  <si>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</si>
  <si>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</si>
  <si>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</si>
  <si>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</si>
  <si>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</si>
  <si>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</si>
  <si>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</si>
  <si>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</si>
  <si>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</si>
  <si>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</si>
  <si>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</si>
  <si>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</si>
  <si>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</si>
  <si>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</si>
  <si>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</si>
  <si>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</si>
  <si>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</si>
  <si>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</si>
  <si>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</si>
  <si>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</si>
  <si>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</si>
  <si>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</si>
  <si>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</si>
  <si>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</si>
  <si>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</si>
  <si>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</si>
  <si>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</si>
  <si>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</si>
  <si>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</si>
  <si>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</si>
  <si>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</si>
  <si>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</si>
  <si>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</si>
  <si>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</si>
  <si>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</si>
  <si>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</si>
  <si>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</si>
  <si>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</si>
  <si>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</si>
  <si>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</si>
  <si>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</si>
  <si>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</si>
  <si>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</si>
  <si>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</si>
  <si>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</si>
  <si>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</si>
  <si>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</si>
  <si>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</si>
  <si>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</si>
  <si>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</si>
  <si>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</si>
  <si>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</si>
  <si>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</si>
  <si>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</si>
  <si>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</si>
  <si>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</si>
  <si>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</si>
  <si>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</si>
  <si>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</si>
  <si>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</si>
  <si>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</si>
  <si>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</si>
  <si>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</si>
  <si>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</si>
  <si>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</si>
  <si>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</si>
  <si>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</si>
  <si>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</si>
  <si>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</si>
  <si>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</si>
  <si>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</si>
  <si>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</si>
  <si>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</si>
  <si>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</si>
  <si>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</si>
  <si>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</si>
  <si>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</si>
  <si>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</si>
  <si>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</si>
  <si>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</si>
  <si>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</si>
  <si>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</si>
  <si>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</si>
  <si>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</si>
  <si>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</si>
  <si>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</si>
  <si>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</si>
  <si>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</si>
  <si>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</si>
  <si>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</si>
  <si>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</si>
  <si>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</si>
  <si>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</si>
  <si>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</si>
  <si>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</si>
  <si>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</si>
  <si>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</si>
  <si>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</si>
  <si>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</si>
  <si>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</si>
  <si>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</si>
  <si>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</si>
  <si>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</si>
  <si>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</si>
  <si>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</si>
  <si>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</si>
  <si>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</si>
  <si>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</si>
  <si>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</si>
  <si>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</si>
  <si>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</si>
  <si>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</si>
  <si>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</si>
  <si>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</si>
  <si>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</si>
  <si>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</si>
  <si>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</si>
  <si>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</si>
  <si>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</si>
  <si>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</si>
  <si>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</si>
  <si>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</si>
  <si>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</si>
  <si>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</si>
  <si>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</si>
  <si>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</si>
  <si>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</si>
  <si>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</si>
  <si>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</si>
  <si>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</si>
  <si>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</si>
  <si>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</si>
  <si>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</si>
  <si>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</si>
  <si>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</si>
  <si>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</si>
  <si>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</si>
  <si>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</si>
  <si>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</si>
  <si>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</si>
  <si>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</si>
  <si>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</si>
  <si>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</si>
  <si>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</si>
  <si>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</si>
  <si>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</si>
  <si>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</si>
  <si>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</si>
  <si>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</si>
  <si>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</si>
  <si>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</si>
  <si>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</si>
  <si>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</si>
  <si>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</si>
  <si>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</si>
  <si>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</si>
  <si>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</si>
  <si>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</si>
  <si>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</si>
  <si>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</si>
  <si>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</si>
  <si>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</si>
  <si>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</si>
  <si>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</si>
  <si>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</si>
  <si>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</si>
  <si>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</si>
  <si>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</si>
  <si>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</si>
  <si>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</si>
  <si>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</si>
  <si>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</si>
  <si>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</si>
  <si>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</si>
  <si>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</si>
  <si>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</si>
  <si>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</si>
  <si>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</si>
  <si>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</si>
  <si>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</si>
  <si>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</si>
  <si>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</si>
  <si>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</si>
  <si>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</si>
  <si>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</si>
  <si>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</si>
  <si>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</si>
  <si>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</si>
  <si>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</si>
  <si>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</si>
  <si>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</si>
  <si>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</si>
  <si>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</si>
  <si>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</si>
  <si>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</si>
  <si>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</si>
  <si>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</si>
  <si>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</si>
  <si>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</si>
  <si>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</si>
  <si>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</si>
  <si>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</si>
  <si>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</si>
  <si>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</si>
  <si>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</si>
  <si>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</si>
  <si>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</si>
  <si>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</si>
  <si>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</si>
  <si>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</si>
  <si>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</si>
  <si>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</si>
  <si>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</si>
  <si>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</si>
  <si>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</si>
  <si>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</si>
  <si>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</si>
  <si>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</si>
  <si>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</si>
  <si>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</si>
  <si>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</si>
  <si>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</si>
  <si>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</si>
  <si>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</si>
  <si>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</si>
  <si>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</si>
  <si>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</si>
  <si>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</si>
  <si>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</si>
  <si>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</si>
  <si>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</si>
  <si>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</si>
  <si>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</si>
  <si>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</si>
  <si>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</si>
  <si>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</si>
  <si>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</si>
  <si>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</si>
  <si>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</si>
  <si>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</si>
  <si>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</si>
  <si>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</si>
  <si>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</si>
  <si>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</si>
  <si>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</si>
  <si>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</si>
  <si>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</si>
  <si>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</si>
  <si>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</si>
  <si>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</si>
  <si>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</si>
  <si>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</si>
  <si>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</si>
  <si>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</si>
  <si>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</si>
  <si>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</si>
  <si>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</si>
  <si>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</si>
  <si>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</si>
  <si>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</si>
  <si>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</si>
  <si>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</si>
  <si>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</si>
  <si>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</si>
  <si>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</si>
  <si>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</si>
  <si>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</si>
  <si>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</si>
  <si>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</si>
  <si>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</si>
  <si>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</si>
  <si>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</si>
  <si>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</si>
  <si>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</si>
  <si>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</si>
  <si>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</si>
  <si>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</si>
  <si>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</si>
  <si>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</si>
  <si>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</si>
  <si>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</si>
  <si>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</si>
  <si>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</si>
  <si>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</si>
  <si>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</si>
  <si>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</si>
  <si>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</si>
  <si>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</si>
  <si>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</si>
  <si>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</si>
  <si>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</si>
  <si>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</si>
  <si>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</si>
  <si>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</si>
  <si>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</si>
  <si>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</si>
  <si>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</si>
  <si>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</si>
  <si>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</si>
  <si>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</si>
  <si>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</si>
  <si>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</si>
  <si>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</si>
  <si>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</si>
  <si>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</si>
  <si>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</si>
  <si>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</si>
  <si>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</si>
  <si>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</si>
  <si>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</si>
  <si>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</si>
  <si>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</si>
  <si>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</si>
  <si>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</si>
  <si>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</si>
  <si>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</si>
  <si>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</si>
  <si>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</si>
  <si>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</si>
  <si>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</si>
  <si>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</si>
  <si>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</si>
  <si>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</si>
  <si>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</si>
  <si>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</si>
  <si>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</si>
  <si>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</si>
  <si>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</si>
  <si>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</si>
  <si>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</si>
  <si>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</si>
  <si>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</si>
  <si>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</si>
  <si>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</si>
  <si>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</si>
  <si>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</si>
  <si>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</si>
  <si>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</si>
  <si>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</si>
  <si>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</si>
  <si>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</si>
  <si>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</si>
  <si>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</si>
  <si>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</si>
  <si>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</si>
  <si>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</si>
  <si>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</si>
  <si>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</si>
  <si>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</si>
  <si>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</si>
  <si>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</si>
  <si>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</si>
  <si>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</si>
  <si>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</si>
  <si>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</si>
  <si>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</si>
  <si>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</si>
  <si>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</si>
  <si>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</si>
  <si>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</si>
  <si>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</si>
  <si>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</si>
  <si>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</si>
  <si>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</si>
  <si>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</si>
  <si>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</si>
  <si>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</si>
  <si>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</si>
  <si>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</si>
  <si>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</si>
  <si>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</si>
  <si>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</si>
  <si>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</si>
  <si>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</si>
  <si>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</si>
  <si>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</si>
  <si>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</si>
  <si>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</si>
  <si>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</si>
  <si>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</si>
  <si>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</si>
  <si>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</si>
  <si>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</si>
  <si>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</si>
  <si>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</si>
  <si>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</si>
  <si>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</si>
  <si>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</si>
  <si>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</si>
  <si>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</si>
  <si>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</si>
  <si>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</si>
  <si>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</si>
  <si>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</si>
  <si>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</si>
  <si>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</si>
  <si>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</si>
  <si>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</si>
  <si>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</si>
  <si>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</si>
  <si>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</si>
  <si>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</si>
  <si>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</si>
  <si>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</si>
  <si>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</si>
  <si>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</si>
  <si>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</si>
  <si>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</si>
  <si>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</si>
  <si>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</si>
  <si>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</si>
  <si>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</si>
  <si>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</si>
  <si>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</si>
  <si>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</si>
  <si>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</si>
  <si>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</si>
  <si>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</si>
  <si>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</si>
  <si>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</si>
  <si>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</si>
  <si>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</si>
  <si>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</si>
  <si>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</si>
  <si>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</si>
  <si>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</si>
  <si>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</si>
  <si>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</si>
  <si>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</si>
  <si>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</si>
  <si>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</si>
  <si>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</si>
  <si>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</si>
  <si>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</si>
  <si>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</si>
  <si>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</si>
  <si>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</si>
  <si>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</si>
  <si>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</si>
  <si>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</si>
  <si>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</si>
  <si>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</si>
  <si>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</si>
  <si>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</si>
  <si>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</si>
  <si>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</si>
  <si>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</si>
  <si>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</si>
  <si>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</si>
  <si>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</si>
  <si>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</si>
  <si>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</si>
  <si>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</si>
  <si>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</si>
  <si>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</si>
  <si>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</si>
  <si>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</si>
  <si>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</si>
  <si>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</si>
  <si>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</si>
  <si>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</si>
  <si>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</si>
  <si>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</si>
  <si>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</si>
  <si>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</si>
  <si>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</si>
  <si>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</si>
  <si>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</si>
  <si>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</si>
  <si>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</si>
  <si>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</si>
  <si>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</si>
  <si>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</si>
  <si>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</si>
  <si>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</si>
  <si>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</si>
  <si>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</si>
  <si>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</si>
  <si>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</si>
  <si>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</si>
  <si>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</si>
  <si>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</si>
  <si>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</si>
  <si>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</si>
  <si>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</si>
  <si>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</si>
  <si>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</si>
  <si>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</si>
  <si>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</si>
  <si>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</si>
  <si>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</si>
  <si>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</si>
  <si>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</si>
  <si>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</si>
  <si>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</si>
  <si>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</si>
  <si>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</si>
  <si>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</si>
  <si>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</si>
  <si>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</si>
  <si>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</si>
  <si>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</si>
  <si>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</si>
  <si>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</si>
  <si>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</si>
  <si>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</si>
  <si>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</si>
  <si>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</si>
  <si>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</si>
  <si>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</si>
  <si>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</si>
  <si>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</si>
  <si>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</si>
  <si>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</si>
  <si>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</si>
  <si>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</si>
  <si>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</si>
  <si>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</si>
  <si>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</si>
  <si>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</si>
  <si>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</si>
  <si>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</si>
  <si>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</si>
  <si>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</si>
  <si>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</si>
  <si>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</si>
  <si>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</si>
  <si>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</si>
  <si>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</si>
  <si>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</si>
  <si>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</si>
  <si>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</si>
  <si>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</si>
  <si>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</si>
  <si>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</si>
  <si>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</si>
  <si>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</si>
  <si>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</si>
  <si>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</si>
  <si>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</si>
  <si>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</si>
  <si>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</si>
  <si>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</si>
  <si>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</si>
  <si>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</si>
  <si>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</si>
  <si>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</si>
  <si>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</si>
  <si>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</si>
  <si>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</si>
  <si>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</si>
  <si>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</si>
  <si>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</si>
  <si>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</si>
  <si>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</si>
  <si>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</si>
  <si>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</si>
  <si>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</si>
  <si>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</si>
  <si>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</si>
  <si>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</si>
  <si>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</si>
  <si>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</si>
  <si>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</si>
  <si>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</si>
  <si>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</si>
  <si>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</si>
  <si>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</si>
  <si>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</si>
  <si>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</si>
  <si>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</si>
  <si>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</si>
  <si>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</si>
  <si>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</si>
  <si>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</si>
  <si>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</si>
  <si>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</si>
  <si>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</si>
  <si>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</si>
  <si>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</si>
  <si>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</si>
  <si>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</si>
  <si>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</si>
  <si>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</si>
  <si>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</si>
  <si>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</si>
  <si>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</si>
  <si>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</si>
  <si>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</si>
  <si>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</si>
  <si>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</si>
  <si>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</si>
  <si>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</si>
  <si>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</si>
  <si>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</si>
  <si>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</si>
  <si>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</si>
  <si>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</si>
  <si>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</si>
  <si>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</si>
  <si>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</si>
  <si>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</si>
  <si>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</si>
  <si>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</si>
  <si>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</si>
  <si>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</si>
  <si>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</si>
  <si>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</si>
  <si>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</si>
  <si>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</si>
  <si>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</si>
  <si>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</si>
  <si>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</si>
  <si>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</si>
  <si>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</si>
  <si>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</si>
  <si>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</si>
  <si>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</si>
  <si>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</si>
  <si>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</si>
  <si>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</si>
  <si>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</si>
  <si>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</si>
  <si>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</si>
  <si>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</si>
  <si>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</si>
  <si>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</si>
  <si>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</si>
  <si>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</si>
  <si>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</si>
  <si>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</si>
  <si>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</si>
  <si>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</si>
  <si>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</si>
  <si>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</si>
  <si>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</si>
  <si>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</si>
  <si>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</si>
  <si>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</si>
  <si>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</si>
  <si>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</si>
  <si>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</si>
  <si>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</si>
  <si>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</si>
  <si>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</si>
  <si>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</si>
  <si>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</si>
  <si>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</si>
  <si>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</si>
  <si>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</si>
  <si>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</si>
  <si>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</si>
  <si>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</si>
  <si>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</si>
  <si>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</si>
  <si>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</si>
  <si>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</si>
  <si>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</si>
  <si>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</si>
  <si>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</si>
  <si>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</si>
  <si>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</si>
  <si>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</si>
  <si>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</si>
  <si>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</si>
  <si>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</si>
  <si>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</si>
  <si>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</si>
  <si>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</si>
  <si>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</si>
  <si>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</si>
  <si>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</si>
  <si>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</si>
  <si>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</si>
  <si>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</si>
  <si>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</si>
  <si>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</si>
  <si>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</si>
  <si>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</si>
  <si>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</si>
  <si>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</si>
  <si>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</si>
  <si>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</si>
  <si>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</si>
  <si>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</si>
  <si>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</si>
  <si>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</si>
  <si>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</si>
  <si>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</si>
  <si>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</si>
  <si>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</si>
  <si>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</si>
  <si>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</si>
  <si>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</si>
  <si>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</si>
  <si>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</si>
  <si>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</si>
  <si>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</si>
  <si>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</si>
  <si>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</si>
  <si>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</si>
  <si>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</si>
  <si>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</si>
  <si>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</si>
  <si>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</si>
  <si>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</si>
  <si>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</si>
  <si>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</si>
  <si>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</si>
  <si>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</si>
  <si>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</si>
  <si>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</si>
  <si>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</si>
  <si>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</si>
  <si>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</si>
  <si>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</si>
  <si>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</si>
  <si>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</si>
  <si>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</si>
  <si>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</si>
  <si>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</si>
  <si>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</si>
  <si>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</si>
  <si>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</si>
  <si>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</si>
  <si>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</si>
  <si>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</si>
  <si>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</si>
  <si>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</si>
  <si>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</si>
  <si>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</si>
  <si>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</si>
  <si>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</si>
  <si>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</si>
  <si>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</si>
  <si>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</si>
  <si>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</si>
  <si>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</si>
  <si>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</si>
  <si>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</si>
  <si>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</si>
  <si>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</si>
  <si>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</si>
  <si>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</si>
  <si>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</si>
  <si>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</si>
  <si>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</si>
  <si>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</si>
  <si>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</si>
  <si>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</si>
  <si>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</si>
  <si>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</si>
  <si>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</si>
  <si>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</si>
  <si>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</si>
  <si>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</si>
  <si>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</si>
  <si>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</si>
  <si>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</si>
  <si>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</si>
  <si>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</si>
  <si>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</si>
  <si>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</si>
  <si>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</si>
  <si>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</si>
  <si>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</si>
  <si>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</si>
  <si>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</si>
  <si>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</si>
  <si>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</si>
  <si>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</si>
  <si>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</si>
  <si>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</si>
  <si>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</si>
  <si>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</si>
  <si>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</si>
  <si>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</si>
  <si>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</si>
  <si>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</si>
  <si>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</si>
  <si>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</si>
  <si>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</si>
  <si>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</si>
  <si>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</si>
  <si>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</si>
  <si>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</si>
  <si>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</si>
  <si>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</si>
  <si>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</si>
  <si>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</si>
  <si>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</si>
  <si>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</si>
  <si>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</si>
  <si>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</si>
  <si>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</si>
  <si>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</si>
  <si>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</si>
  <si>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</si>
  <si>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</si>
  <si>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</si>
  <si>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</si>
  <si>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</si>
  <si>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</si>
  <si>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</si>
  <si>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</si>
  <si>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</si>
  <si>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</si>
  <si>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</si>
  <si>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</si>
  <si>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</si>
  <si>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</si>
  <si>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</si>
  <si>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</si>
  <si>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</si>
  <si>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</si>
  <si>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</si>
  <si>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</si>
  <si>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</si>
  <si>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</si>
  <si>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</si>
  <si>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</si>
  <si>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</si>
  <si>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</si>
  <si>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</si>
  <si>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</si>
  <si>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</si>
  <si>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</si>
  <si>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</si>
  <si>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</si>
  <si>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</si>
  <si>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</si>
  <si>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</si>
  <si>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</si>
  <si>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</si>
  <si>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</si>
  <si>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</si>
  <si>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</si>
  <si>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</si>
  <si>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</si>
  <si>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</si>
  <si>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</si>
  <si>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</si>
  <si>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</si>
  <si>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</si>
  <si>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</si>
  <si>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</si>
  <si>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</si>
  <si>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</si>
  <si>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</si>
  <si>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</si>
  <si>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</si>
  <si>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</si>
  <si>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</si>
  <si>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</si>
  <si>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</si>
  <si>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</si>
  <si>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</si>
  <si>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</si>
  <si>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</si>
  <si>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</si>
  <si>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</si>
  <si>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</si>
  <si>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</si>
  <si>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</si>
  <si>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</si>
  <si>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</si>
  <si>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</si>
  <si>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</si>
  <si>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</si>
  <si>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</si>
  <si>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</si>
  <si>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</si>
  <si>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</si>
  <si>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</si>
  <si>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</si>
  <si>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</si>
  <si>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</si>
  <si>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</si>
  <si>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</si>
  <si>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</si>
  <si>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</si>
  <si>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</si>
  <si>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</si>
  <si>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</si>
  <si>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</si>
  <si>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</si>
  <si>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</si>
  <si>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</si>
  <si>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</si>
  <si>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</si>
  <si>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</si>
  <si>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</si>
  <si>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</si>
  <si>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</si>
  <si>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</si>
  <si>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</si>
  <si>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</si>
  <si>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</si>
  <si>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</si>
  <si>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</si>
  <si>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</si>
  <si>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</si>
  <si>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</si>
  <si>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</si>
  <si>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</si>
  <si>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</si>
  <si>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</si>
  <si>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</si>
  <si>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</si>
  <si>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</si>
  <si>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</si>
  <si>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</si>
  <si>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</si>
  <si>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</si>
  <si>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</si>
  <si>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</si>
  <si>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</si>
  <si>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</si>
  <si>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</si>
  <si>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</si>
  <si>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</si>
  <si>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</si>
  <si>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</si>
  <si>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</si>
  <si>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</si>
  <si>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</si>
  <si>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</si>
  <si>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</si>
  <si>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</si>
  <si>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</si>
  <si>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</si>
  <si>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</si>
  <si>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</si>
  <si>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</si>
  <si>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</si>
  <si>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</si>
  <si>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</si>
  <si>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</si>
  <si>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</si>
  <si>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</si>
  <si>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</si>
  <si>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</si>
  <si>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</si>
  <si>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</si>
  <si>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</si>
  <si>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</si>
  <si>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</si>
  <si>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</si>
  <si>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</si>
  <si>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</si>
  <si>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</si>
  <si>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</si>
  <si>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</si>
  <si>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</si>
  <si>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</si>
  <si>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</si>
  <si>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</si>
  <si>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</si>
  <si>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</si>
  <si>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</si>
  <si>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</si>
  <si>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</si>
  <si>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</si>
  <si>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</si>
  <si>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</si>
  <si>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</si>
  <si>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</si>
  <si>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</si>
  <si>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</si>
  <si>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</si>
  <si>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</si>
  <si>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</si>
  <si>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</si>
  <si>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</si>
  <si>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</si>
  <si>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</si>
  <si>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</si>
  <si>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</si>
  <si>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</si>
  <si>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</si>
  <si>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</si>
  <si>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</si>
  <si>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</si>
  <si>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</si>
  <si>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</si>
  <si>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</si>
  <si>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</si>
  <si>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</si>
  <si>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</si>
  <si>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</si>
  <si>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</si>
  <si>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</si>
  <si>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</si>
  <si>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</si>
  <si>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</si>
  <si>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</si>
  <si>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</si>
  <si>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</si>
  <si>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</si>
  <si>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</si>
  <si>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</si>
  <si>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</si>
  <si>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</si>
  <si>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</si>
  <si>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</si>
  <si>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</si>
  <si>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</si>
  <si>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</si>
  <si>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</si>
  <si>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</si>
  <si>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</si>
  <si>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</si>
  <si>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</si>
  <si>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</si>
  <si>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</si>
  <si>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</si>
  <si>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</si>
  <si>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</si>
  <si>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</si>
  <si>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</si>
  <si>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</si>
  <si>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</si>
  <si>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</si>
  <si>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</si>
  <si>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</si>
  <si>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</si>
  <si>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</si>
  <si>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</si>
  <si>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</si>
  <si>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</si>
  <si>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</si>
  <si>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</si>
  <si>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</si>
  <si>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</si>
  <si>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</si>
  <si>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</si>
  <si>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</si>
  <si>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</si>
  <si>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</si>
  <si>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</si>
  <si>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</si>
  <si>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</si>
  <si>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</si>
  <si>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</si>
  <si>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</si>
  <si>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</si>
  <si>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</si>
  <si>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</si>
  <si>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</si>
  <si>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</si>
  <si>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</si>
  <si>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</si>
  <si>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</si>
  <si>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</si>
  <si>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</si>
  <si>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</si>
  <si>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</si>
  <si>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</si>
  <si>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</si>
  <si>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</si>
  <si>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</si>
  <si>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</si>
  <si>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</si>
  <si>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</si>
  <si>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</si>
  <si>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</si>
  <si>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</si>
  <si>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</si>
  <si>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</si>
  <si>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</si>
  <si>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</si>
  <si>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</si>
  <si>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</si>
  <si>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</si>
  <si>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</si>
  <si>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</si>
  <si>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</si>
  <si>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</si>
  <si>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</si>
  <si>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</si>
  <si>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</si>
  <si>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</si>
  <si>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</si>
  <si>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</si>
  <si>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</si>
  <si>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</si>
  <si>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</si>
  <si>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</si>
  <si>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</si>
  <si>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</si>
  <si>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</si>
  <si>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</si>
  <si>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</si>
  <si>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</si>
  <si>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</si>
  <si>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</si>
  <si>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</si>
  <si>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</si>
  <si>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</si>
  <si>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</si>
  <si>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</si>
  <si>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</si>
  <si>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</si>
  <si>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</si>
  <si>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</si>
  <si>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</si>
  <si>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</si>
  <si>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</si>
  <si>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</si>
  <si>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</si>
  <si>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</si>
  <si>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</si>
  <si>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</si>
  <si>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</si>
  <si>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</si>
  <si>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</si>
  <si>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</si>
  <si>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</si>
  <si>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</si>
  <si>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</si>
  <si>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</si>
  <si>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</si>
  <si>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</si>
  <si>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</si>
  <si>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</si>
  <si>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</si>
  <si>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</si>
  <si>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</si>
  <si>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</si>
  <si>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</si>
  <si>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</si>
  <si>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</si>
  <si>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</si>
  <si>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</si>
  <si>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</si>
  <si>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</si>
  <si>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</si>
  <si>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</si>
  <si>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</si>
  <si>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</si>
  <si>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</si>
  <si>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</si>
  <si>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</si>
  <si>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</si>
  <si>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</si>
  <si>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</si>
  <si>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</si>
  <si>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</si>
  <si>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</si>
  <si>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</si>
  <si>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</si>
  <si>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</si>
  <si>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</si>
  <si>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</si>
  <si>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</si>
  <si>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</si>
  <si>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</si>
  <si>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</si>
  <si>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</si>
  <si>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</si>
  <si>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</si>
  <si>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</si>
  <si>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</si>
  <si>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</si>
  <si>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</si>
  <si>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</si>
  <si>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</si>
  <si>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</si>
  <si>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</si>
  <si>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</si>
  <si>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</si>
  <si>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</si>
  <si>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</si>
  <si>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</si>
  <si>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</si>
  <si>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</si>
  <si>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</si>
  <si>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</si>
  <si>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</si>
  <si>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</si>
  <si>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</si>
  <si>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</si>
  <si>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</si>
  <si>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</si>
  <si>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</si>
  <si>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</si>
  <si>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</si>
  <si>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</si>
  <si>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</si>
  <si>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</si>
  <si>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</si>
  <si>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</si>
  <si>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</si>
  <si>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</si>
  <si>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</si>
  <si>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</si>
  <si>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</si>
  <si>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</si>
  <si>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</si>
  <si>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</si>
  <si>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</si>
  <si>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</si>
  <si>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</si>
  <si>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</si>
  <si>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</si>
  <si>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</si>
  <si>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</si>
  <si>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</si>
  <si>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</si>
  <si>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</si>
  <si>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</si>
  <si>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</si>
  <si>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</si>
  <si>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</si>
  <si>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</si>
  <si>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</si>
  <si>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</si>
  <si>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</si>
  <si>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</si>
  <si>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</si>
  <si>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</si>
  <si>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</si>
  <si>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</si>
  <si>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</si>
  <si>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</si>
  <si>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</si>
  <si>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</si>
  <si>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</si>
  <si>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</si>
  <si>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</si>
  <si>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</si>
  <si>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</si>
  <si>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</si>
  <si>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</si>
  <si>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</si>
  <si>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</si>
  <si>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</si>
  <si>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</si>
  <si>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</si>
  <si>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</si>
  <si>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</si>
  <si>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</si>
  <si>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</si>
  <si>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</si>
  <si>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</si>
  <si>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</si>
  <si>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</si>
  <si>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</si>
  <si>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</si>
  <si>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</si>
  <si>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</si>
  <si>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</si>
  <si>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</si>
  <si>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</si>
  <si>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</si>
  <si>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</si>
  <si>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</si>
  <si>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</si>
  <si>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</si>
  <si>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</si>
  <si>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</si>
  <si>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</si>
  <si>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</si>
  <si>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</si>
  <si>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</si>
  <si>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</si>
  <si>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</si>
  <si>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</si>
  <si>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</si>
  <si>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</si>
  <si>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</si>
  <si>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</si>
  <si>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</si>
  <si>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</si>
  <si>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</si>
  <si>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</si>
  <si>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</si>
  <si>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</si>
  <si>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</si>
  <si>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</si>
  <si>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</si>
  <si>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</si>
  <si>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</si>
  <si>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</si>
  <si>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</si>
  <si>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</si>
  <si>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</si>
  <si>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</si>
  <si>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</si>
  <si>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</si>
  <si>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</si>
  <si>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</si>
  <si>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</si>
  <si>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</si>
  <si>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</si>
  <si>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</si>
  <si>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</si>
  <si>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</si>
  <si>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</si>
  <si>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</si>
  <si>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</si>
  <si>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</si>
  <si>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</si>
  <si>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</si>
  <si>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</si>
  <si>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</si>
  <si>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</si>
  <si>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</si>
  <si>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</si>
  <si>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</si>
  <si>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</si>
  <si>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</si>
  <si>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</si>
  <si>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</si>
  <si>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</si>
  <si>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</si>
  <si>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</si>
  <si>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</si>
  <si>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</si>
  <si>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</si>
  <si>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</si>
  <si>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</si>
  <si>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</si>
  <si>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</si>
  <si>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</si>
  <si>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</si>
  <si>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</si>
  <si>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</si>
  <si>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</si>
  <si>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</si>
  <si>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</si>
  <si>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</si>
  <si>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</si>
  <si>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</si>
  <si>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</si>
  <si>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</si>
  <si>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</si>
  <si>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</si>
  <si>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</si>
  <si>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</si>
  <si>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</si>
  <si>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</si>
  <si>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</si>
  <si>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</si>
  <si>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</si>
  <si>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</si>
  <si>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</si>
  <si>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</si>
  <si>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</si>
  <si>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</si>
  <si>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</si>
  <si>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</si>
  <si>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</si>
  <si>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</si>
  <si>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</si>
  <si>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</si>
  <si>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</si>
  <si>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</si>
  <si>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</si>
  <si>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</si>
  <si>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</si>
  <si>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</si>
  <si>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</si>
  <si>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</si>
  <si>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</si>
  <si>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</si>
  <si>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</si>
  <si>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</si>
  <si>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</si>
  <si>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</si>
  <si>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</si>
  <si>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</si>
  <si>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</si>
  <si>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</si>
  <si>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</si>
  <si>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</si>
  <si>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</si>
  <si>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</si>
  <si>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</si>
  <si>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</si>
  <si>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</si>
  <si>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</si>
  <si>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</si>
  <si>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</si>
  <si>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</si>
  <si>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</si>
  <si>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</si>
  <si>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</si>
  <si>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</si>
  <si>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</si>
  <si>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</si>
  <si>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</si>
  <si>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</si>
  <si>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</si>
  <si>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</si>
  <si>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</si>
  <si>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</si>
  <si>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</si>
  <si>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</si>
  <si>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</si>
  <si>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</si>
  <si>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</si>
  <si>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</si>
  <si>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</si>
  <si>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</si>
  <si>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</si>
  <si>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</si>
  <si>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</si>
  <si>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</si>
  <si>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</si>
  <si>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</si>
  <si>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</si>
  <si>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</si>
  <si>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</si>
  <si>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</si>
  <si>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</si>
  <si>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</si>
  <si>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</si>
  <si>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</si>
  <si>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</si>
  <si>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</si>
  <si>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</si>
  <si>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</si>
  <si>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</si>
  <si>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</si>
  <si>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</si>
  <si>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</si>
  <si>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</si>
  <si>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</si>
  <si>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</si>
  <si>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</si>
  <si>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</si>
  <si>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</si>
  <si>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</si>
  <si>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</si>
  <si>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</si>
  <si>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</si>
  <si>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</si>
  <si>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</si>
  <si>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</si>
  <si>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</si>
  <si>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</si>
  <si>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</si>
  <si>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</si>
  <si>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</si>
  <si>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</si>
  <si>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</si>
  <si>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</si>
  <si>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</si>
  <si>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</si>
  <si>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</si>
  <si>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</si>
  <si>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</si>
  <si>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</si>
  <si>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</si>
  <si>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</si>
  <si>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</si>
  <si>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</si>
  <si>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</si>
  <si>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</si>
  <si>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</si>
  <si>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</si>
  <si>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</si>
  <si>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</si>
  <si>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</si>
  <si>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</si>
  <si>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</si>
  <si>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</si>
  <si>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</si>
  <si>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</si>
  <si>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</si>
  <si>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</si>
  <si>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</si>
  <si>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</si>
  <si>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</si>
  <si>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</si>
  <si>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</si>
  <si>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</si>
  <si>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</si>
  <si>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</si>
  <si>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</si>
  <si>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</si>
  <si>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</si>
  <si>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</si>
  <si>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</si>
  <si>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</si>
  <si>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</si>
  <si>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</si>
  <si>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</si>
  <si>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</si>
  <si>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</si>
  <si>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</si>
  <si>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</si>
  <si>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</si>
  <si>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</si>
  <si>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</si>
  <si>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</si>
  <si>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</si>
  <si>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</si>
  <si>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</si>
  <si>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</si>
  <si>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</si>
  <si>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</si>
  <si>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</si>
  <si>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</si>
  <si>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</si>
  <si>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</si>
  <si>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</si>
  <si>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</si>
  <si>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</si>
  <si>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</si>
  <si>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</si>
  <si>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</si>
  <si>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</si>
  <si>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</si>
  <si>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</si>
  <si>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</si>
  <si>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</si>
  <si>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</si>
  <si>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</si>
  <si>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</si>
  <si>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</si>
  <si>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</si>
  <si>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</si>
  <si>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</si>
  <si>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</si>
  <si>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</si>
  <si>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</si>
  <si>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</si>
  <si>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</si>
  <si>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</si>
  <si>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</si>
  <si>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</si>
  <si>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</si>
  <si>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</si>
  <si>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</si>
  <si>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</si>
  <si>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</si>
  <si>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</si>
  <si>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</si>
  <si>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</si>
  <si>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</si>
  <si>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</si>
  <si>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</si>
  <si>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</si>
  <si>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</si>
  <si>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</si>
  <si>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</si>
  <si>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</si>
  <si>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</si>
  <si>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</si>
  <si>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</si>
  <si>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</si>
  <si>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</si>
  <si>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</si>
  <si>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</si>
  <si>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</si>
  <si>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</si>
  <si>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</si>
  <si>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</si>
  <si>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</si>
  <si>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</si>
  <si>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</si>
  <si>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</si>
  <si>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</si>
  <si>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</si>
  <si>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</si>
  <si>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</si>
  <si>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</si>
  <si>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</si>
  <si>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</si>
  <si>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</si>
  <si>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</si>
  <si>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</si>
  <si>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</si>
  <si>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</si>
  <si>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</si>
  <si>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</si>
  <si>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</si>
  <si>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</si>
  <si>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</si>
  <si>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</si>
  <si>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</si>
  <si>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</si>
  <si>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</si>
  <si>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</si>
  <si>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</si>
  <si>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</si>
  <si>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</si>
  <si>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</si>
  <si>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</si>
  <si>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</si>
  <si>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</si>
  <si>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</si>
  <si>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</si>
  <si>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</si>
  <si>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</si>
  <si>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</si>
  <si>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</si>
  <si>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</si>
  <si>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</si>
  <si>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</si>
  <si>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</si>
  <si>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</si>
  <si>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</si>
  <si>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</si>
  <si>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</si>
  <si>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</si>
  <si>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</si>
  <si>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</si>
  <si>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</si>
  <si>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</si>
  <si>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</si>
  <si>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</si>
  <si>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</si>
  <si>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</si>
  <si>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</si>
  <si>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</si>
  <si>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</si>
  <si>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</si>
  <si>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</si>
  <si>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</si>
  <si>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</si>
  <si>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</si>
  <si>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</si>
  <si>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</si>
  <si>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</si>
  <si>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</si>
  <si>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</si>
  <si>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</si>
  <si>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</si>
  <si>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</si>
  <si>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</si>
  <si>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</si>
  <si>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</si>
  <si>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</si>
  <si>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</si>
  <si>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</si>
  <si>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</si>
  <si>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</si>
  <si>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</si>
  <si>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</si>
  <si>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</si>
  <si>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</si>
  <si>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</si>
  <si>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</si>
  <si>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</si>
  <si>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</si>
  <si>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</si>
  <si>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</si>
  <si>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</si>
  <si>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</si>
  <si>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</si>
  <si>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</si>
  <si>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</si>
  <si>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</si>
  <si>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</si>
  <si>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</si>
  <si>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</si>
  <si>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</si>
  <si>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</si>
  <si>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</si>
  <si>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</si>
  <si>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</si>
  <si>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</si>
  <si>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</si>
  <si>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</si>
  <si>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</si>
  <si>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</si>
  <si>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</si>
  <si>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</si>
  <si>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</si>
  <si>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</si>
  <si>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</si>
  <si>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</si>
  <si>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</si>
  <si>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</si>
  <si>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</si>
  <si>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</si>
  <si>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</si>
  <si>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</si>
  <si>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</si>
  <si>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</si>
  <si>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</si>
  <si>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</si>
  <si>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</si>
  <si>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</si>
  <si>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</si>
  <si>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</si>
  <si>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</si>
  <si>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</si>
  <si>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</si>
  <si>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</si>
  <si>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</si>
  <si>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</si>
  <si>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</si>
  <si>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</si>
  <si>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</si>
  <si>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</si>
  <si>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</si>
  <si>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</si>
  <si>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</si>
  <si>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</si>
  <si>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</si>
  <si>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</si>
  <si>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</si>
  <si>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</si>
  <si>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</si>
  <si>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</si>
  <si>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</si>
  <si>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</si>
  <si>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</si>
  <si>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</si>
  <si>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</si>
  <si>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</si>
  <si>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</si>
  <si>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</si>
  <si>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</si>
  <si>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</si>
  <si>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</si>
  <si>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</si>
  <si>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</si>
  <si>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</si>
  <si>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</si>
  <si>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</si>
  <si>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</si>
  <si>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</si>
  <si>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</si>
  <si>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</si>
  <si>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</si>
  <si>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</si>
  <si>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</si>
  <si>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</si>
  <si>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</si>
  <si>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</si>
  <si>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</si>
  <si>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</si>
  <si>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</si>
  <si>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</si>
  <si>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</si>
  <si>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</si>
  <si>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</si>
  <si>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</si>
  <si>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</si>
  <si>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</si>
  <si>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</si>
  <si>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</si>
  <si>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</si>
  <si>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</si>
  <si>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</si>
  <si>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</si>
  <si>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</si>
  <si>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</si>
  <si>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</si>
  <si>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</si>
  <si>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</si>
  <si>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</si>
  <si>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</si>
  <si>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</si>
  <si>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</si>
  <si>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</si>
  <si>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</si>
  <si>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</si>
  <si>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</si>
  <si>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</si>
  <si>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</si>
  <si>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</si>
  <si>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</si>
  <si>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</si>
  <si>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</si>
  <si>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</si>
  <si>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</si>
  <si>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</si>
  <si>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</si>
  <si>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</si>
  <si>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</si>
  <si>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</si>
  <si>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</si>
  <si>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</si>
  <si>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</si>
  <si>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</si>
  <si>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</si>
  <si>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</si>
  <si>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</si>
  <si>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</si>
  <si>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</si>
  <si>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</si>
  <si>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</si>
  <si>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</si>
  <si>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</si>
  <si>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</si>
  <si>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</si>
  <si>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</si>
  <si>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</si>
  <si>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</si>
  <si>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</si>
  <si>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</si>
  <si>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</si>
  <si>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</si>
  <si>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</si>
  <si>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</si>
  <si>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</si>
  <si>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</si>
  <si>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</si>
  <si>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</si>
  <si>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</si>
  <si>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</si>
  <si>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</si>
  <si>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</si>
  <si>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</si>
  <si>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</si>
  <si>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</si>
  <si>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</si>
  <si>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</si>
  <si>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</si>
  <si>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</si>
  <si>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</si>
  <si>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</si>
  <si>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</si>
  <si>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</si>
  <si>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</si>
  <si>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</si>
  <si>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</si>
  <si>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</si>
  <si>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</si>
  <si>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</si>
  <si>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</si>
  <si>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</si>
  <si>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</si>
  <si>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</si>
  <si>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</si>
  <si>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</si>
  <si>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</si>
  <si>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</si>
  <si>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</si>
  <si>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</si>
  <si>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</si>
  <si>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</si>
  <si>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</si>
  <si>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</si>
  <si>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</si>
  <si>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</si>
  <si>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</si>
  <si>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</si>
  <si>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</si>
  <si>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</si>
  <si>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</si>
  <si>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</si>
  <si>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</si>
  <si>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</si>
  <si>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</si>
  <si>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</si>
  <si>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</si>
  <si>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</si>
  <si>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</si>
  <si>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</si>
  <si>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</si>
  <si>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</si>
  <si>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</si>
  <si>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</si>
  <si>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</si>
  <si>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</si>
  <si>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</si>
  <si>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</si>
  <si>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</si>
  <si>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</si>
  <si>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</si>
  <si>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</si>
  <si>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</si>
  <si>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</si>
  <si>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</si>
  <si>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</si>
  <si>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</si>
  <si>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</si>
  <si>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</si>
  <si>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</si>
  <si>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</si>
  <si>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</si>
  <si>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</si>
  <si>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</si>
  <si>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</si>
  <si>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</si>
  <si>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</si>
  <si>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</si>
  <si>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</si>
  <si>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</si>
  <si>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</si>
  <si>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</si>
  <si>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</si>
  <si>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</si>
  <si>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</si>
  <si>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</si>
  <si>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</si>
  <si>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</si>
  <si>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</si>
  <si>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</si>
  <si>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</si>
  <si>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</si>
  <si>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</si>
  <si>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</si>
  <si>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</si>
  <si>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</si>
  <si>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</si>
  <si>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</si>
  <si>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</si>
  <si>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</si>
  <si>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</si>
  <si>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</si>
  <si>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</si>
  <si>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</si>
  <si>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</si>
  <si>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</si>
  <si>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</si>
  <si>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</si>
  <si>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</si>
  <si>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</si>
  <si>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</si>
  <si>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</si>
  <si>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</si>
  <si>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</si>
  <si>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</si>
  <si>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</si>
  <si>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</si>
  <si>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</si>
  <si>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</si>
  <si>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</si>
  <si>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</si>
  <si>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</si>
  <si>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</si>
  <si>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</si>
  <si>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</si>
  <si>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</si>
  <si>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</si>
  <si>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</si>
  <si>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</si>
  <si>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</si>
  <si>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</si>
  <si>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</si>
  <si>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</si>
  <si>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</si>
  <si>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</si>
  <si>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</si>
  <si>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</si>
  <si>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</si>
  <si>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</si>
  <si>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</si>
  <si>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</si>
  <si>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</si>
  <si>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</si>
  <si>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</si>
  <si>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</si>
  <si>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</si>
  <si>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</si>
  <si>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</si>
  <si>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</si>
  <si>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</si>
  <si>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</si>
  <si>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</si>
  <si>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</si>
  <si>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</si>
  <si>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</si>
  <si>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</si>
  <si>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</si>
  <si>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</si>
  <si>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</si>
  <si>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</si>
  <si>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</si>
  <si>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</si>
  <si>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</si>
  <si>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</si>
  <si>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</si>
  <si>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</si>
  <si>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</si>
  <si>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</si>
  <si>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</si>
  <si>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</si>
  <si>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</si>
  <si>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</si>
  <si>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</si>
  <si>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</si>
  <si>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</si>
  <si>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</si>
  <si>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</si>
  <si>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</si>
  <si>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</si>
  <si>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</si>
  <si>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</si>
  <si>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</si>
  <si>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</si>
  <si>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</si>
  <si>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</si>
  <si>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</si>
  <si>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</si>
  <si>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</si>
  <si>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</si>
  <si>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</si>
  <si>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</si>
  <si>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</si>
  <si>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</si>
  <si>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</si>
  <si>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</si>
  <si>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</si>
  <si>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</si>
  <si>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</si>
  <si>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</si>
  <si>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</si>
  <si>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</si>
  <si>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</si>
  <si>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</si>
  <si>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</si>
  <si>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</si>
  <si>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</si>
  <si>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</si>
  <si>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</si>
  <si>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</si>
  <si>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</si>
  <si>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</si>
  <si>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</si>
  <si>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</si>
  <si>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</si>
  <si>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</si>
  <si>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</si>
  <si>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</si>
  <si>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</si>
  <si>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</si>
  <si>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</si>
  <si>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</si>
  <si>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</si>
  <si>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</si>
  <si>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</si>
  <si>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</si>
  <si>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</si>
  <si>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</si>
  <si>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</si>
  <si>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</si>
  <si>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</si>
  <si>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</si>
  <si>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</si>
  <si>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</si>
  <si>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</si>
  <si>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</si>
  <si>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</si>
  <si>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</si>
  <si>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</si>
  <si>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</si>
  <si>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</si>
  <si>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</si>
  <si>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</si>
  <si>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</si>
  <si>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</si>
  <si>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</si>
  <si>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</si>
  <si>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</si>
  <si>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</si>
  <si>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</si>
  <si>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</si>
  <si>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</si>
  <si>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</si>
  <si>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</si>
  <si>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</si>
  <si>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</si>
  <si>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</si>
  <si>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</si>
  <si>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</si>
  <si>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</si>
  <si>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</si>
  <si>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</si>
  <si>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</si>
  <si>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</si>
  <si>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</si>
  <si>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</si>
  <si>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</si>
  <si>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</si>
  <si>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</si>
  <si>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</si>
  <si>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</si>
  <si>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</si>
  <si>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</si>
  <si>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</si>
  <si>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</si>
  <si>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</si>
  <si>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</si>
  <si>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</si>
  <si>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</si>
  <si>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</si>
  <si>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</si>
  <si>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</si>
  <si>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</si>
  <si>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</si>
  <si>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</si>
  <si>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</si>
  <si>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</si>
  <si>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</si>
  <si>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</si>
  <si>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</si>
  <si>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</si>
  <si>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</si>
  <si>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</si>
  <si>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</si>
  <si>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</si>
  <si>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</si>
  <si>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</si>
  <si>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</si>
  <si>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</si>
  <si>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</si>
  <si>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</si>
  <si>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</si>
  <si>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</si>
  <si>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</si>
  <si>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</si>
  <si>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</si>
  <si>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</si>
  <si>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</si>
  <si>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</si>
  <si>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</si>
  <si>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</si>
  <si>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</si>
  <si>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</si>
  <si>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</si>
  <si>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</si>
  <si>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</si>
  <si>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</si>
  <si>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</si>
  <si>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</si>
  <si>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</si>
  <si>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</si>
  <si>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</si>
  <si>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</si>
  <si>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</si>
  <si>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</si>
  <si>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</si>
  <si>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</si>
  <si>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</si>
  <si>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</si>
  <si>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</si>
  <si>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</si>
  <si>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</si>
  <si>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</si>
  <si>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</si>
  <si>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</si>
  <si>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</si>
  <si>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</si>
  <si>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</si>
  <si>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</si>
  <si>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</si>
  <si>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</si>
  <si>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</si>
  <si>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</si>
  <si>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</si>
  <si>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</si>
  <si>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</si>
  <si>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</si>
  <si>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</si>
  <si>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</si>
  <si>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</si>
  <si>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</si>
  <si>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</si>
  <si>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</si>
  <si>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</si>
  <si>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</si>
  <si>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</si>
  <si>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</si>
  <si>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</si>
  <si>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</si>
  <si>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</si>
  <si>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</si>
  <si>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</si>
  <si>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</si>
  <si>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</si>
  <si>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</si>
  <si>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</si>
  <si>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</si>
  <si>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</si>
  <si>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</si>
  <si>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</si>
  <si>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</si>
  <si>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</si>
  <si>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</si>
  <si>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</si>
  <si>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</si>
  <si>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</si>
  <si>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</si>
  <si>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</si>
  <si>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</si>
  <si>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</si>
  <si>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</si>
  <si>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</si>
  <si>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</si>
  <si>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</si>
  <si>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</si>
  <si>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</si>
  <si>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</si>
  <si>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</si>
  <si>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</si>
  <si>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</si>
  <si>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</si>
  <si>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</si>
  <si>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</si>
  <si>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</si>
  <si>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</si>
  <si>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</si>
  <si>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</si>
  <si>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</si>
  <si>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</si>
  <si>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</si>
  <si>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</si>
  <si>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</si>
  <si>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</si>
  <si>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</si>
  <si>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</si>
  <si>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</si>
  <si>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</si>
  <si>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</si>
  <si>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</si>
  <si>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</si>
  <si>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</si>
  <si>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</si>
  <si>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</si>
  <si>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</si>
  <si>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</si>
  <si>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</si>
  <si>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</si>
  <si>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</si>
  <si>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</si>
  <si>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</si>
  <si>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</si>
  <si>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</si>
  <si>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</si>
  <si>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</si>
  <si>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</si>
  <si>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</si>
  <si>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</si>
  <si>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</si>
  <si>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</si>
  <si>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</si>
  <si>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</si>
  <si>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</si>
  <si>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</si>
  <si>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</si>
  <si>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</si>
  <si>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</si>
  <si>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</si>
  <si>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</si>
  <si>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</si>
  <si>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</si>
  <si>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</si>
  <si>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</si>
  <si>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</si>
  <si>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</si>
  <si>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</si>
  <si>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</si>
  <si>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</si>
  <si>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</si>
  <si>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</si>
  <si>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</si>
  <si>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</si>
  <si>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</si>
  <si>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</si>
  <si>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</si>
  <si>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</si>
  <si>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</si>
  <si>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</si>
  <si>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</si>
  <si>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</si>
  <si>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</si>
  <si>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</si>
  <si>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</si>
  <si>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</si>
  <si>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</si>
  <si>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</si>
  <si>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</si>
  <si>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</si>
  <si>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</si>
  <si>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</si>
  <si>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</si>
  <si>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</si>
  <si>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</si>
  <si>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</si>
  <si>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</si>
  <si>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</si>
  <si>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</si>
  <si>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</si>
  <si>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</si>
  <si>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</si>
  <si>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</si>
  <si>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</si>
  <si>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</si>
  <si>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</si>
  <si>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</si>
  <si>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</si>
  <si>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</si>
  <si>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</si>
  <si>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</si>
  <si>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</si>
  <si>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</si>
  <si>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</si>
  <si>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</si>
  <si>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</si>
  <si>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</si>
  <si>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</si>
  <si>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</si>
  <si>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</si>
  <si>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</si>
  <si>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</si>
  <si>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</si>
  <si>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</si>
  <si>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</si>
  <si>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</si>
  <si>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</si>
  <si>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</si>
  <si>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</si>
  <si>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</si>
  <si>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</si>
  <si>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</si>
  <si>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</si>
  <si>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</si>
  <si>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</si>
  <si>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</si>
  <si>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</si>
  <si>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</si>
  <si>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</si>
  <si>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</si>
  <si>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</si>
  <si>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</si>
  <si>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</si>
  <si>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</si>
  <si>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</si>
  <si>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</si>
  <si>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</si>
  <si>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</si>
  <si>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</si>
  <si>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</si>
  <si>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</si>
  <si>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</si>
  <si>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</si>
  <si>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</si>
  <si>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</si>
  <si>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</si>
  <si>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</si>
  <si>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</si>
  <si>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</si>
  <si>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</si>
  <si>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</si>
  <si>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</si>
  <si>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</si>
  <si>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</si>
  <si>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</si>
  <si>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</si>
  <si>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</si>
  <si>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</si>
  <si>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</si>
  <si>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</si>
  <si>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</si>
  <si>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</si>
  <si>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</si>
  <si>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</si>
  <si>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</si>
  <si>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</si>
  <si>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</si>
  <si>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</si>
  <si>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</si>
  <si>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</si>
  <si>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</si>
  <si>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</si>
  <si>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</si>
  <si>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</si>
  <si>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</si>
  <si>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</si>
  <si>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</si>
  <si>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</si>
  <si>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</si>
  <si>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</si>
  <si>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</si>
  <si>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</si>
  <si>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</si>
  <si>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</si>
  <si>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</si>
  <si>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</si>
  <si>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</si>
  <si>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</si>
  <si>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</si>
  <si>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</si>
  <si>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</si>
  <si>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</si>
  <si>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</si>
  <si>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</si>
  <si>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</si>
  <si>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</si>
  <si>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</si>
  <si>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</si>
  <si>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</si>
  <si>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</si>
  <si>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</si>
  <si>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</si>
  <si>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</si>
  <si>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</si>
  <si>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</si>
  <si>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</si>
  <si>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</si>
  <si>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</si>
  <si>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</si>
  <si>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</si>
  <si>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</si>
  <si>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</si>
  <si>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</si>
  <si>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</si>
  <si>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</si>
  <si>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</si>
  <si>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</si>
  <si>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</si>
  <si>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</si>
  <si>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</si>
  <si>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</si>
  <si>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</si>
  <si>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</si>
  <si>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</si>
  <si>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</si>
  <si>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</si>
  <si>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</si>
  <si>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</si>
  <si>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</si>
  <si>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</si>
  <si>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</si>
  <si>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</si>
  <si>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</si>
  <si>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</si>
  <si>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</si>
  <si>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</si>
  <si>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</si>
  <si>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</si>
  <si>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</si>
  <si>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</si>
  <si>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</si>
  <si>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</si>
  <si>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</si>
  <si>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</si>
  <si>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</si>
  <si>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</si>
  <si>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</si>
  <si>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</si>
  <si>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</si>
  <si>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</si>
  <si>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</si>
  <si>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</si>
  <si>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</si>
  <si>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</si>
  <si>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</si>
  <si>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</si>
  <si>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</si>
  <si>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</si>
  <si>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</si>
  <si>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</si>
  <si>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</si>
  <si>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</si>
  <si>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</si>
  <si>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</si>
  <si>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</si>
  <si>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</si>
  <si>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</si>
  <si>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</si>
  <si>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</si>
  <si>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</si>
  <si>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</si>
  <si>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</si>
  <si>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</si>
  <si>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</si>
  <si>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</si>
  <si>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</si>
  <si>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</si>
  <si>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</si>
  <si>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</si>
  <si>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</si>
  <si>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</si>
  <si>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</si>
  <si>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</si>
  <si>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</si>
  <si>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</si>
  <si>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</si>
  <si>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</si>
  <si>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</si>
  <si>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</si>
  <si>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</si>
  <si>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</si>
  <si>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</si>
  <si>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</si>
  <si>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</si>
  <si>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</si>
  <si>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</si>
  <si>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</si>
  <si>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</si>
  <si>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</si>
  <si>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</si>
  <si>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</si>
  <si>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</si>
  <si>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</si>
  <si>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</si>
  <si>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</si>
  <si>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</si>
  <si>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</si>
  <si>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</si>
  <si>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</si>
  <si>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</si>
  <si>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</si>
  <si>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</si>
  <si>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</si>
  <si>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</si>
  <si>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</si>
  <si>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</si>
  <si>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</si>
  <si>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</si>
  <si>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</si>
  <si>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</si>
  <si>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</si>
  <si>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</si>
  <si>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</si>
  <si>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</si>
  <si>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</si>
  <si>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</si>
  <si>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</si>
  <si>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</si>
  <si>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</si>
  <si>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</si>
  <si>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</si>
  <si>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</si>
  <si>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</si>
  <si>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</si>
  <si>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</si>
  <si>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</si>
  <si>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</si>
  <si>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</si>
  <si>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</si>
  <si>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</si>
  <si>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</si>
  <si>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</si>
  <si>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</si>
  <si>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</si>
  <si>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</si>
  <si>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</si>
  <si>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</si>
  <si>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</si>
  <si>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</si>
  <si>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</si>
  <si>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</si>
  <si>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</si>
  <si>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</si>
  <si>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</si>
  <si>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</si>
  <si>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</si>
  <si>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</si>
  <si>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</si>
  <si>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</si>
  <si>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</si>
  <si>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</si>
  <si>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</si>
  <si>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</si>
  <si>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</si>
  <si>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</si>
  <si>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</si>
  <si>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</si>
  <si>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</si>
  <si>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</si>
  <si>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</si>
  <si>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</si>
  <si>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</si>
  <si>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</si>
  <si>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</si>
  <si>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</si>
  <si>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</si>
  <si>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</si>
  <si>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</si>
  <si>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</si>
  <si>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</si>
  <si>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</si>
  <si>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</si>
  <si>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</si>
  <si>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</si>
  <si>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</si>
  <si>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</si>
  <si>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</si>
  <si>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</si>
  <si>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</si>
  <si>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</si>
  <si>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</si>
  <si>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</si>
  <si>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</si>
  <si>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</si>
  <si>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</si>
  <si>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</si>
  <si>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</si>
  <si>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</si>
  <si>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</si>
  <si>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</si>
  <si>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</si>
  <si>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</si>
  <si>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</si>
  <si>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</si>
  <si>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</si>
  <si>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</si>
  <si>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</si>
  <si>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</si>
  <si>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</si>
  <si>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</si>
  <si>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</si>
  <si>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</si>
  <si>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</si>
  <si>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</si>
  <si>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</si>
  <si>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</si>
  <si>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</si>
  <si>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</si>
  <si>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</si>
  <si>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</si>
  <si>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</si>
  <si>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</si>
  <si>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</si>
  <si>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</si>
  <si>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</si>
  <si>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</si>
  <si>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</si>
  <si>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</si>
  <si>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</si>
  <si>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</si>
  <si>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</si>
  <si>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</si>
  <si>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</si>
  <si>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</si>
  <si>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</si>
  <si>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</si>
  <si>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</si>
  <si>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</si>
  <si>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</si>
  <si>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</si>
  <si>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</si>
  <si>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</si>
  <si>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</si>
  <si>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</si>
  <si>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</si>
  <si>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</si>
  <si>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</si>
  <si>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</si>
  <si>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</si>
  <si>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</si>
  <si>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</si>
  <si>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</si>
  <si>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</si>
  <si>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</si>
  <si>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</si>
  <si>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</si>
  <si>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</si>
  <si>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</si>
  <si>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</si>
  <si>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</si>
  <si>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</si>
  <si>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</si>
  <si>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</si>
  <si>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</si>
  <si>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</si>
  <si>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</si>
  <si>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</si>
  <si>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</si>
  <si>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</si>
  <si>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</si>
  <si>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</si>
  <si>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</si>
  <si>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</si>
  <si>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</si>
  <si>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</si>
  <si>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</si>
  <si>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</si>
  <si>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</si>
  <si>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</si>
  <si>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</si>
  <si>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</si>
  <si>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</si>
  <si>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</si>
  <si>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</si>
  <si>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</si>
  <si>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</si>
  <si>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</si>
  <si>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</si>
  <si>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</si>
  <si>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</si>
  <si>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</si>
  <si>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</si>
  <si>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</si>
  <si>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</si>
  <si>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</si>
  <si>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</si>
  <si>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</si>
  <si>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</si>
  <si>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</si>
  <si>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</si>
  <si>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</si>
  <si>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</si>
  <si>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</si>
  <si>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</si>
  <si>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</si>
  <si>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</si>
  <si>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</si>
  <si>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</si>
  <si>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</si>
  <si>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</si>
  <si>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</si>
  <si>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</si>
  <si>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</si>
  <si>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</si>
  <si>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</si>
  <si>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</si>
  <si>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</si>
  <si>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</si>
  <si>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</si>
  <si>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</si>
  <si>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</si>
  <si>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</si>
  <si>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</si>
  <si>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</si>
  <si>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</si>
  <si>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</si>
  <si>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</si>
  <si>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</si>
  <si>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</si>
  <si>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</si>
  <si>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</si>
  <si>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</si>
  <si>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</si>
  <si>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</si>
  <si>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</si>
  <si>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</si>
  <si>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</si>
  <si>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</si>
  <si>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</si>
  <si>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</si>
  <si>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</si>
  <si>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</si>
  <si>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</si>
  <si>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</si>
  <si>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</si>
  <si>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</si>
  <si>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</si>
  <si>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</si>
  <si>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</si>
  <si>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</si>
  <si>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</si>
  <si>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</si>
  <si>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</si>
  <si>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</si>
  <si>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</si>
  <si>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</si>
  <si>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</si>
  <si>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</si>
  <si>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</si>
  <si>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</si>
  <si>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</si>
  <si>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</si>
  <si>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</si>
  <si>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</si>
  <si>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</si>
  <si>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</si>
  <si>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</si>
  <si>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</si>
  <si>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</si>
  <si>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</si>
  <si>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</si>
  <si>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</si>
  <si>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</si>
  <si>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</si>
  <si>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</si>
  <si>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</si>
  <si>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</si>
  <si>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</si>
  <si>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</si>
  <si>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</si>
  <si>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</si>
  <si>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</si>
  <si>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</si>
  <si>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</si>
  <si>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</si>
  <si>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</si>
  <si>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</si>
  <si>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</si>
  <si>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</si>
  <si>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</si>
  <si>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</si>
  <si>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</si>
  <si>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</si>
  <si>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</si>
  <si>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</si>
  <si>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</si>
  <si>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</si>
  <si>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</si>
  <si>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</si>
  <si>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</si>
  <si>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</si>
  <si>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</si>
  <si>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</si>
  <si>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</si>
  <si>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</si>
  <si>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</si>
  <si>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</si>
  <si>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</si>
  <si>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</si>
  <si>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</si>
  <si>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</si>
  <si>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</si>
  <si>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</si>
  <si>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</si>
  <si>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</si>
  <si>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</si>
  <si>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</si>
  <si>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</si>
  <si>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</si>
  <si>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</si>
  <si>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</si>
  <si>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</si>
  <si>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</si>
  <si>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</si>
  <si>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</si>
  <si>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</si>
  <si>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</si>
  <si>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</si>
  <si>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</si>
  <si>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</si>
  <si>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</si>
  <si>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</si>
  <si>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</si>
  <si>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</si>
  <si>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</si>
  <si>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</si>
  <si>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</si>
  <si>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</si>
  <si>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</si>
  <si>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</si>
  <si>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</si>
  <si>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</si>
  <si>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</si>
  <si>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</si>
  <si>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</si>
  <si>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</si>
  <si>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</si>
  <si>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</si>
  <si>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</si>
  <si>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</si>
  <si>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</si>
  <si>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</si>
  <si>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</si>
  <si>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</si>
  <si>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</si>
  <si>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</si>
  <si>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</si>
  <si>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</si>
  <si>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</si>
  <si>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</si>
  <si>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</si>
  <si>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</si>
  <si>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</si>
  <si>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</si>
  <si>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</si>
  <si>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</si>
  <si>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</si>
  <si>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</si>
  <si>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</si>
  <si>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</si>
  <si>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</si>
  <si>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</si>
  <si>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</si>
  <si>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</si>
  <si>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</si>
  <si>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</si>
  <si>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</si>
  <si>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</si>
  <si>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</si>
  <si>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</si>
  <si>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</si>
  <si>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</si>
  <si>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</si>
  <si>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</si>
  <si>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</si>
  <si>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</si>
  <si>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</si>
  <si>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</si>
  <si>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</si>
  <si>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</si>
  <si>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</si>
  <si>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</si>
  <si>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</si>
  <si>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</si>
  <si>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</si>
  <si>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</si>
  <si>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</si>
  <si>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</si>
  <si>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</si>
  <si>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</si>
  <si>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</si>
  <si>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</si>
  <si>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</si>
  <si>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</si>
  <si>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</si>
  <si>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</si>
  <si>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</si>
  <si>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</si>
  <si>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</si>
  <si>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</si>
  <si>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</si>
  <si>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</si>
  <si>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</si>
  <si>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</si>
  <si>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</si>
  <si>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</si>
  <si>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</si>
  <si>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</si>
  <si>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</si>
  <si>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</si>
  <si>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</si>
  <si>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</si>
  <si>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</si>
  <si>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</si>
  <si>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</si>
  <si>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</si>
  <si>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</si>
  <si>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</si>
  <si>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</si>
  <si>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</si>
  <si>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</si>
  <si>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</si>
  <si>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</si>
  <si>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</si>
  <si>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</si>
  <si>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</si>
  <si>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</si>
  <si>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</si>
  <si>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</si>
  <si>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</si>
  <si>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</si>
  <si>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</si>
  <si>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</si>
  <si>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</si>
  <si>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</si>
  <si>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</si>
  <si>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</si>
  <si>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</si>
  <si>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</si>
  <si>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</si>
  <si>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</si>
  <si>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</si>
  <si>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</si>
  <si>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</si>
  <si>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</si>
  <si>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</si>
  <si>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</si>
  <si>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</si>
  <si>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</si>
  <si>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</si>
  <si>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</si>
  <si>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</si>
  <si>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</si>
  <si>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</si>
  <si>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</si>
  <si>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</si>
  <si>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</si>
  <si>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</si>
  <si>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</si>
  <si>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</si>
  <si>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</si>
  <si>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</si>
  <si>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</si>
  <si>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</si>
  <si>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</si>
  <si>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</si>
  <si>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</si>
  <si>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</si>
  <si>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</si>
  <si>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</si>
  <si>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</si>
  <si>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</si>
  <si>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</si>
  <si>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</si>
  <si>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</si>
  <si>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</si>
  <si>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</si>
  <si>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</si>
  <si>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</si>
  <si>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</si>
  <si>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</si>
  <si>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</si>
  <si>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</si>
  <si>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</si>
  <si>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</si>
  <si>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</si>
  <si>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</si>
  <si>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</si>
  <si>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</si>
  <si>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</si>
  <si>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</si>
  <si>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</si>
  <si>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</si>
  <si>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</si>
  <si>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</si>
  <si>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</si>
  <si>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</si>
  <si>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</si>
  <si>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</si>
  <si>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</si>
  <si>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</si>
  <si>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</si>
  <si>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</si>
  <si>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</si>
  <si>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</si>
  <si>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</si>
  <si>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</si>
  <si>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</si>
  <si>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</si>
  <si>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</si>
  <si>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</si>
  <si>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</si>
  <si>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</si>
  <si>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</si>
  <si>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</si>
  <si>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</si>
  <si>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</si>
  <si>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</si>
  <si>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</si>
  <si>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</si>
  <si>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</si>
  <si>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</si>
  <si>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</si>
  <si>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</si>
  <si>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</si>
  <si>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</si>
  <si>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</si>
  <si>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</si>
  <si>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</si>
  <si>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</si>
  <si>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</si>
  <si>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</si>
  <si>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</si>
  <si>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</si>
  <si>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</si>
  <si>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</si>
  <si>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</si>
  <si>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</si>
  <si>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</si>
  <si>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</si>
  <si>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</si>
  <si>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</si>
  <si>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</si>
  <si>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</si>
  <si>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</si>
  <si>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</si>
  <si>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</si>
  <si>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</si>
  <si>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</si>
  <si>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</si>
  <si>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</si>
  <si>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</si>
  <si>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</si>
  <si>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</si>
  <si>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</si>
  <si>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</si>
  <si>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</si>
  <si>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</si>
  <si>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</si>
  <si>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</si>
  <si>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</si>
  <si>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</si>
  <si>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</si>
  <si>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</si>
  <si>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</si>
  <si>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</si>
  <si>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</si>
  <si>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</si>
  <si>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</si>
  <si>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</si>
  <si>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</si>
  <si>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</si>
  <si>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</si>
  <si>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</si>
  <si>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</si>
  <si>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</si>
  <si>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</si>
  <si>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</si>
  <si>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</si>
  <si>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</si>
  <si>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</si>
  <si>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</si>
  <si>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</si>
  <si>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</si>
  <si>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</si>
  <si>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</si>
  <si>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</si>
  <si>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</si>
  <si>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</si>
  <si>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</si>
  <si>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</si>
  <si>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</si>
  <si>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</si>
  <si>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</si>
  <si>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</si>
  <si>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</si>
  <si>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</si>
  <si>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</si>
  <si>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</si>
  <si>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</si>
  <si>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</si>
  <si>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</si>
  <si>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</si>
  <si>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</si>
  <si>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</si>
  <si>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</si>
  <si>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</si>
  <si>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</si>
  <si>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</si>
  <si>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</si>
  <si>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</si>
  <si>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</si>
  <si>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</si>
  <si>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</si>
  <si>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</si>
  <si>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</si>
  <si>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</si>
  <si>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</si>
  <si>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</si>
  <si>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</si>
  <si>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</si>
  <si>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</si>
  <si>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</si>
  <si>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</si>
  <si>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</si>
  <si>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</si>
  <si>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</si>
  <si>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</si>
  <si>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</si>
  <si>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</si>
  <si>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</si>
  <si>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</si>
  <si>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</si>
  <si>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</si>
  <si>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</si>
  <si>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</si>
  <si>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</si>
  <si>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</si>
  <si>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</si>
  <si>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</si>
  <si>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</si>
  <si>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</si>
  <si>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</si>
  <si>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</si>
  <si>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</si>
  <si>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</si>
  <si>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</si>
  <si>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</si>
  <si>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</si>
  <si>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</si>
  <si>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</si>
  <si>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</si>
  <si>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</si>
  <si>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</si>
  <si>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</si>
  <si>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</si>
  <si>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</si>
  <si>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</si>
  <si>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</si>
  <si>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</si>
  <si>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</si>
  <si>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</si>
  <si>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</si>
  <si>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</si>
  <si>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</si>
  <si>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</si>
  <si>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</si>
  <si>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</si>
  <si>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</si>
  <si>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</si>
  <si>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</si>
  <si>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</si>
  <si>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</si>
  <si>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</si>
  <si>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</si>
  <si>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</si>
  <si>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</si>
  <si>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</si>
  <si>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</si>
  <si>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</si>
  <si>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</si>
  <si>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</si>
  <si>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</si>
  <si>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</si>
  <si>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</si>
  <si>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</si>
  <si>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</si>
  <si>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</si>
  <si>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</si>
  <si>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</si>
  <si>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</si>
  <si>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</si>
  <si>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</si>
  <si>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</si>
  <si>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</si>
  <si>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</si>
  <si>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</si>
  <si>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</si>
  <si>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</si>
  <si>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</si>
  <si>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</si>
  <si>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</si>
  <si>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</si>
  <si>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</si>
  <si>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</si>
  <si>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</si>
  <si>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</si>
  <si>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</si>
  <si>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</si>
  <si>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</si>
  <si>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</si>
  <si>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</si>
  <si>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</si>
  <si>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</si>
  <si>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</si>
  <si>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</si>
  <si>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</si>
  <si>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</si>
  <si>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</si>
  <si>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</si>
  <si>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</si>
  <si>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</si>
  <si>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</si>
  <si>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</si>
  <si>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</si>
  <si>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</si>
  <si>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</si>
  <si>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</si>
  <si>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</si>
  <si>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</si>
  <si>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</si>
  <si>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</si>
  <si>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</si>
  <si>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</si>
  <si>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</si>
  <si>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</si>
  <si>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</si>
  <si>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</si>
  <si>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</si>
  <si>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</si>
  <si>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</si>
  <si>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</si>
  <si>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</si>
  <si>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</si>
  <si>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</si>
  <si>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</si>
  <si>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</si>
  <si>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</si>
  <si>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</si>
  <si>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</si>
  <si>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</si>
  <si>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</si>
  <si>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</si>
  <si>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</si>
  <si>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</si>
  <si>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</si>
  <si>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</si>
  <si>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</si>
  <si>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</si>
  <si>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</si>
  <si>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</si>
  <si>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</si>
  <si>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</si>
  <si>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</si>
  <si>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</si>
  <si>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</si>
  <si>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</si>
  <si>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</si>
  <si>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</si>
  <si>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</si>
  <si>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</si>
  <si>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</si>
  <si>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</si>
  <si>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</si>
  <si>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</si>
  <si>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</si>
  <si>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</si>
  <si>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</si>
  <si>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</si>
  <si>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</si>
  <si>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</si>
  <si>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</si>
  <si>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</si>
  <si>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</si>
  <si>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</si>
  <si>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</si>
  <si>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</si>
  <si>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</si>
  <si>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</si>
  <si>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</si>
  <si>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</si>
  <si>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</si>
  <si>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</si>
  <si>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</si>
  <si>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</si>
  <si>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</si>
  <si>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</si>
  <si>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</si>
  <si>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</si>
  <si>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</si>
  <si>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</si>
  <si>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</si>
  <si>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</si>
  <si>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</si>
  <si>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</si>
  <si>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</si>
  <si>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</si>
  <si>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</si>
  <si>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</si>
  <si>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</si>
  <si>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</si>
  <si>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</si>
  <si>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</si>
  <si>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</si>
  <si>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</si>
  <si>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</si>
  <si>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</si>
  <si>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</si>
  <si>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</si>
  <si>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</si>
  <si>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</si>
  <si>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</si>
  <si>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</si>
  <si>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</si>
  <si>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</si>
  <si>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</si>
  <si>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</si>
  <si>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</si>
  <si>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</si>
  <si>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</si>
  <si>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</si>
  <si>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</si>
  <si>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</si>
  <si>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</si>
  <si>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</si>
  <si>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</si>
  <si>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</si>
  <si>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</si>
  <si>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</si>
  <si>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</si>
  <si>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</si>
  <si>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</si>
  <si>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</si>
  <si>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</si>
  <si>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</si>
  <si>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</si>
  <si>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</si>
  <si>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</si>
  <si>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</si>
  <si>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</si>
  <si>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</si>
  <si>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</si>
  <si>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</si>
  <si>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</si>
  <si>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</si>
  <si>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</si>
  <si>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</si>
  <si>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</si>
  <si>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</si>
  <si>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</si>
  <si>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</si>
  <si>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</si>
  <si>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</si>
  <si>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</si>
  <si>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</si>
  <si>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</si>
  <si>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</si>
  <si>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</si>
  <si>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</si>
  <si>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</si>
  <si>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</si>
  <si>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</si>
  <si>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</si>
  <si>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</si>
  <si>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</si>
  <si>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</si>
  <si>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</si>
  <si>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</si>
  <si>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</si>
  <si>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</si>
  <si>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</si>
  <si>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</si>
  <si>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</si>
  <si>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</si>
  <si>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</si>
  <si>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</si>
  <si>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</si>
  <si>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</si>
  <si>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</si>
  <si>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</si>
  <si>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</si>
  <si>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</si>
  <si>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</si>
  <si>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</si>
  <si>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</si>
  <si>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</si>
  <si>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</si>
  <si>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</si>
  <si>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</si>
  <si>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</si>
  <si>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</si>
  <si>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</si>
  <si>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</si>
  <si>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</si>
  <si>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</si>
  <si>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</si>
  <si>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</si>
  <si>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</si>
  <si>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</si>
  <si>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</si>
  <si>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</si>
  <si>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</si>
  <si>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</si>
  <si>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</si>
  <si>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</si>
  <si>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</si>
  <si>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</si>
  <si>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</si>
  <si>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</si>
  <si>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</si>
  <si>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</si>
  <si>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</si>
  <si>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</si>
  <si>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</si>
  <si>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</si>
  <si>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</si>
  <si>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</si>
  <si>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</si>
  <si>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</si>
  <si>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</si>
  <si>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</si>
  <si>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</si>
  <si>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</si>
  <si>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</si>
  <si>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</si>
  <si>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</si>
  <si>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</si>
  <si>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</si>
  <si>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</si>
  <si>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</si>
  <si>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</si>
  <si>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</si>
  <si>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</si>
  <si>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</si>
  <si>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</si>
  <si>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</si>
  <si>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</si>
  <si>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</si>
  <si>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</si>
  <si>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</si>
  <si>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</si>
  <si>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</si>
  <si>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</si>
  <si>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</si>
  <si>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</si>
  <si>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</si>
  <si>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</si>
  <si>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</si>
  <si>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</si>
  <si>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</si>
  <si>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</si>
  <si>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</si>
  <si>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</si>
  <si>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</si>
  <si>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</si>
  <si>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</si>
  <si>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</si>
  <si>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</si>
  <si>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</si>
  <si>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</si>
  <si>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</si>
  <si>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</si>
  <si>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</si>
  <si>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</si>
  <si>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</si>
  <si>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</si>
  <si>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</si>
  <si>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</si>
  <si>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</si>
  <si>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</si>
  <si>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</si>
  <si>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</si>
  <si>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</si>
  <si>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</si>
  <si>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</si>
  <si>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</si>
  <si>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</si>
  <si>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</si>
  <si>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</si>
  <si>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</si>
  <si>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</si>
  <si>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</si>
  <si>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</si>
  <si>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</si>
  <si>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</si>
  <si>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</si>
  <si>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</si>
  <si>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</si>
  <si>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</si>
  <si>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</si>
  <si>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</si>
  <si>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</si>
  <si>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</si>
  <si>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</si>
  <si>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</si>
  <si>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</si>
  <si>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</si>
  <si>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</si>
  <si>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</si>
  <si>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</si>
  <si>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</si>
  <si>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</si>
  <si>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</si>
  <si>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</si>
  <si>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</si>
  <si>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</si>
  <si>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</si>
  <si>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</si>
  <si>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</si>
  <si>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</si>
  <si>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</si>
  <si>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</si>
  <si>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</si>
  <si>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</si>
  <si>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</si>
  <si>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</si>
  <si>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</si>
  <si>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</si>
  <si>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</si>
  <si>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</si>
  <si>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</si>
  <si>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</si>
  <si>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</si>
  <si>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</si>
  <si>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</si>
  <si>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</si>
  <si>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</si>
  <si>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</si>
  <si>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</si>
  <si>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</si>
  <si>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</si>
  <si>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</si>
  <si>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</si>
  <si>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</si>
  <si>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</si>
  <si>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</si>
  <si>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</si>
  <si>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</si>
  <si>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</si>
  <si>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</si>
  <si>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</si>
  <si>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</si>
  <si>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</si>
  <si>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</si>
  <si>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</si>
  <si>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</si>
  <si>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</si>
  <si>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</si>
  <si>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</si>
  <si>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</si>
  <si>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</si>
  <si>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</si>
  <si>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</si>
  <si>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</si>
  <si>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</si>
  <si>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</si>
  <si>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</si>
  <si>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</si>
  <si>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</si>
  <si>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</si>
  <si>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</si>
  <si>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</si>
  <si>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</si>
  <si>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</si>
  <si>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</si>
  <si>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</si>
  <si>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</si>
  <si>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</si>
  <si>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</si>
  <si>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</si>
  <si>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</si>
  <si>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</si>
  <si>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</si>
  <si>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</si>
  <si>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</si>
  <si>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</si>
  <si>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</si>
  <si>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</si>
  <si>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</si>
  <si>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</si>
  <si>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</si>
  <si>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</si>
  <si>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</si>
  <si>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</si>
  <si>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</si>
  <si>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</si>
  <si>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</si>
  <si>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</si>
  <si>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</si>
  <si>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</si>
  <si>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</si>
  <si>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</si>
  <si>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</si>
  <si>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</si>
  <si>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</si>
  <si>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</si>
  <si>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</si>
  <si>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</si>
  <si>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</si>
  <si>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</si>
  <si>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</si>
  <si>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</si>
  <si>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</si>
  <si>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</si>
  <si>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</si>
  <si>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</si>
  <si>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</si>
  <si>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</si>
  <si>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</si>
  <si>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</si>
  <si>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</si>
  <si>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</si>
  <si>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</si>
  <si>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</si>
  <si>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</si>
  <si>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</si>
  <si>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</si>
  <si>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</si>
  <si>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</si>
  <si>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</si>
  <si>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</si>
  <si>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</si>
  <si>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</si>
  <si>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</si>
  <si>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</si>
  <si>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</si>
  <si>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</si>
  <si>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</si>
  <si>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</si>
  <si>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</si>
  <si>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</si>
  <si>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</si>
  <si>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</si>
  <si>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</si>
  <si>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</si>
  <si>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</si>
  <si>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</si>
  <si>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</si>
  <si>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</si>
  <si>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</si>
  <si>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</si>
  <si>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</si>
  <si>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</si>
  <si>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</si>
  <si>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</si>
  <si>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</si>
  <si>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</si>
  <si>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</si>
  <si>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</si>
  <si>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</si>
  <si>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</si>
  <si>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</si>
  <si>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</si>
  <si>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</si>
  <si>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</si>
  <si>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</si>
  <si>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</si>
  <si>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</si>
  <si>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</si>
  <si>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</si>
  <si>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</si>
  <si>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</si>
  <si>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</si>
  <si>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</si>
  <si>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</si>
  <si>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</si>
  <si>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</si>
  <si>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</si>
  <si>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</si>
  <si>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</si>
  <si>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</si>
  <si>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</si>
  <si>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</si>
  <si>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</si>
  <si>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</si>
  <si>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</si>
  <si>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</si>
  <si>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</si>
  <si>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</si>
  <si>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</si>
  <si>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</si>
  <si>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</si>
  <si>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</si>
  <si>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</si>
  <si>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</si>
  <si>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</si>
  <si>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</si>
  <si>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</si>
  <si>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</si>
  <si>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</si>
  <si>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</si>
  <si>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</si>
  <si>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</si>
  <si>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</si>
  <si>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</si>
  <si>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</si>
  <si>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</si>
  <si>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</si>
  <si>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</si>
  <si>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</si>
  <si>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</si>
  <si>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</si>
  <si>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</si>
  <si>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</si>
  <si>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</si>
  <si>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</si>
  <si>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</si>
  <si>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</si>
  <si>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</si>
  <si>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</si>
  <si>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</si>
  <si>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</si>
  <si>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</si>
  <si>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</si>
  <si>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</si>
  <si>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</si>
  <si>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</si>
  <si>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</si>
  <si>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</si>
  <si>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</si>
  <si>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</si>
  <si>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</si>
  <si>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</si>
  <si>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</si>
  <si>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</si>
  <si>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</si>
  <si>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</si>
  <si>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</si>
  <si>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</si>
  <si>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</si>
  <si>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</si>
  <si>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</si>
  <si>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</si>
  <si>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</si>
  <si>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</si>
  <si>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</si>
  <si>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</si>
  <si>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</si>
  <si>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</si>
  <si>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</si>
  <si>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</si>
  <si>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</si>
  <si>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</si>
  <si>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</si>
  <si>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</si>
  <si>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</si>
  <si>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</si>
  <si>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</si>
  <si>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</si>
  <si>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</si>
  <si>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</si>
  <si>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</si>
  <si>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</si>
  <si>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</si>
  <si>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</si>
  <si>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</si>
  <si>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</si>
  <si>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</si>
  <si>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</si>
  <si>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</si>
  <si>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</si>
  <si>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</si>
  <si>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</si>
  <si>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</si>
  <si>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</si>
  <si>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</si>
  <si>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</si>
  <si>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</si>
  <si>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</si>
  <si>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</si>
  <si>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</si>
  <si>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</si>
  <si>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</si>
  <si>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</si>
  <si>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</si>
  <si>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</si>
  <si>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</si>
  <si>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</si>
  <si>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</si>
  <si>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</si>
  <si>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</si>
  <si>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</si>
  <si>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</si>
  <si>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</si>
  <si>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</si>
  <si>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</si>
  <si>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</si>
  <si>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</si>
  <si>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</si>
  <si>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</si>
  <si>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</si>
  <si>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</si>
  <si>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</si>
  <si>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</si>
  <si>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</si>
  <si>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</si>
  <si>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</si>
  <si>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</si>
  <si>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</si>
  <si>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</si>
  <si>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</si>
  <si>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</si>
  <si>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</si>
  <si>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</si>
  <si>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</si>
  <si>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</si>
  <si>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</si>
  <si>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</si>
  <si>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</si>
  <si>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</si>
  <si>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</si>
  <si>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</si>
  <si>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</si>
  <si>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</si>
  <si>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</si>
  <si>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</si>
  <si>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</si>
  <si>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</si>
  <si>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</si>
  <si>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</si>
  <si>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</si>
  <si>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</si>
  <si>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</si>
  <si>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</si>
  <si>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</si>
  <si>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</si>
  <si>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</si>
  <si>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</si>
  <si>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</si>
  <si>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</si>
  <si>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</si>
  <si>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</si>
  <si>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</si>
  <si>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</si>
  <si>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</si>
  <si>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</si>
  <si>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</si>
  <si>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</si>
  <si>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</si>
  <si>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</si>
  <si>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</si>
  <si>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</si>
  <si>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</si>
  <si>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</si>
  <si>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</si>
  <si>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</si>
  <si>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</si>
  <si>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</si>
  <si>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</si>
  <si>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</si>
  <si>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</si>
  <si>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</si>
  <si>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</si>
  <si>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</si>
  <si>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</si>
  <si>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</si>
  <si>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</si>
  <si>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</si>
  <si>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</si>
  <si>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</si>
  <si>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</si>
  <si>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</si>
  <si>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</si>
  <si>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</si>
  <si>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</si>
  <si>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</si>
  <si>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</si>
  <si>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</si>
  <si>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</si>
  <si>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</si>
  <si>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</si>
  <si>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</si>
  <si>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</si>
  <si>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</si>
  <si>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</si>
  <si>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</si>
  <si>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</si>
  <si>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</si>
  <si>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</si>
  <si>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</si>
  <si>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</si>
  <si>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</si>
  <si>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</si>
  <si>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</si>
  <si>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</si>
  <si>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</si>
  <si>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</si>
  <si>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</si>
  <si>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</si>
  <si>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</si>
  <si>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</si>
  <si>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</si>
  <si>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</si>
  <si>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</si>
  <si>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</si>
  <si>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</si>
  <si>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</si>
  <si>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</si>
  <si>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</si>
  <si>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</si>
  <si>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</si>
  <si>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</si>
  <si>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</si>
  <si>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</si>
  <si>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</si>
  <si>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</si>
  <si>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</si>
  <si>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</si>
  <si>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</si>
  <si>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</si>
  <si>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</si>
  <si>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</si>
  <si>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</si>
  <si>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</si>
  <si>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</si>
  <si>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</si>
  <si>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</si>
  <si>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</si>
  <si>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</si>
  <si>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</si>
  <si>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</si>
  <si>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</si>
  <si>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</si>
  <si>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</si>
  <si>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</si>
  <si>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</si>
  <si>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</si>
  <si>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</si>
  <si>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</si>
  <si>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</si>
  <si>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</si>
  <si>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</si>
  <si>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</si>
  <si>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</si>
  <si>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</si>
  <si>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</si>
  <si>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</si>
  <si>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</si>
  <si>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</si>
  <si>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</si>
  <si>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</si>
  <si>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</si>
  <si>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</si>
  <si>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</si>
  <si>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</si>
  <si>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</si>
  <si>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</si>
  <si>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</si>
  <si>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</si>
  <si>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</si>
  <si>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</si>
  <si>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</si>
  <si>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</si>
  <si>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</si>
  <si>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</si>
  <si>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</si>
  <si>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</si>
  <si>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</si>
  <si>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</si>
  <si>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</si>
  <si>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</si>
  <si>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</si>
  <si>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</si>
  <si>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</si>
  <si>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</si>
  <si>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</si>
  <si>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</si>
  <si>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</si>
  <si>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</si>
  <si>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</si>
  <si>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</si>
  <si>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</si>
  <si>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</si>
  <si>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</si>
  <si>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</si>
  <si>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</si>
  <si>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</si>
  <si>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</si>
  <si>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</si>
  <si>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</si>
  <si>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</si>
  <si>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</si>
  <si>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</si>
  <si>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</si>
  <si>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</si>
  <si>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</si>
  <si>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</si>
  <si>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</si>
  <si>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</si>
  <si>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</si>
  <si>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</si>
  <si>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</si>
  <si>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</si>
  <si>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</si>
  <si>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</si>
  <si>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</si>
  <si>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</si>
  <si>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</si>
  <si>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</si>
  <si>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</si>
  <si>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</si>
  <si>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</si>
  <si>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</si>
  <si>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</si>
  <si>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</si>
  <si>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</si>
  <si>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</si>
  <si>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</si>
  <si>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</si>
  <si>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</si>
  <si>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</si>
  <si>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</si>
  <si>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</si>
  <si>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</si>
  <si>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</si>
  <si>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</si>
  <si>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</si>
  <si>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</si>
  <si>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</si>
  <si>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</si>
  <si>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</si>
  <si>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</si>
  <si>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</si>
  <si>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</si>
  <si>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</si>
  <si>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</si>
  <si>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</si>
  <si>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</si>
  <si>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</si>
  <si>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</si>
  <si>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</si>
  <si>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</si>
  <si>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</si>
  <si>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</si>
  <si>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</si>
  <si>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</si>
  <si>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</si>
  <si>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</si>
  <si>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</si>
  <si>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</si>
  <si>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</si>
  <si>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</si>
  <si>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</si>
  <si>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</si>
  <si>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</si>
  <si>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</si>
  <si>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</si>
  <si>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</si>
  <si>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</si>
  <si>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</si>
  <si>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</si>
  <si>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</si>
  <si>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</si>
  <si>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</si>
  <si>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</si>
  <si>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</si>
  <si>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</si>
  <si>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</si>
  <si>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</si>
  <si>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</si>
  <si>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</si>
  <si>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</si>
  <si>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</si>
  <si>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</si>
  <si>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</si>
  <si>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</si>
  <si>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</si>
  <si>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</si>
  <si>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</si>
  <si>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</si>
  <si>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</si>
  <si>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</si>
  <si>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</si>
  <si>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</si>
  <si>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</si>
  <si>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</si>
  <si>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</si>
  <si>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</si>
  <si>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</si>
  <si>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</si>
  <si>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</si>
  <si>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</si>
  <si>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</si>
  <si>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</si>
  <si>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</si>
  <si>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</si>
  <si>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</si>
  <si>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</si>
  <si>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</si>
  <si>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</si>
  <si>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</si>
  <si>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</si>
  <si>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</si>
  <si>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</si>
  <si>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</si>
  <si>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</si>
  <si>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</si>
  <si>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</si>
  <si>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</si>
  <si>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</si>
  <si>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</si>
  <si>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</si>
  <si>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</si>
  <si>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</si>
  <si>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</si>
  <si>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</si>
  <si>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</si>
  <si>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</si>
  <si>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</si>
  <si>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</si>
  <si>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</si>
  <si>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</si>
  <si>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</si>
  <si>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</si>
  <si>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</si>
  <si>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</si>
  <si>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</si>
  <si>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</si>
  <si>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</si>
  <si>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</si>
  <si>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</si>
  <si>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</si>
  <si>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</si>
  <si>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</si>
  <si>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</si>
  <si>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</si>
  <si>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</si>
  <si>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</si>
  <si>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</si>
  <si>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</si>
  <si>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</si>
  <si>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</si>
  <si>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</si>
  <si>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</si>
  <si>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</si>
  <si>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</si>
  <si>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</si>
  <si>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</si>
  <si>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</si>
  <si>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</si>
  <si>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</si>
  <si>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</si>
  <si>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</si>
  <si>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</si>
  <si>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</si>
  <si>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</si>
  <si>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</si>
  <si>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</si>
  <si>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</si>
  <si>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</si>
  <si>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</si>
  <si>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</si>
  <si>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</si>
  <si>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</si>
  <si>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</si>
  <si>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</si>
  <si>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</si>
  <si>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</si>
  <si>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</si>
  <si>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</si>
  <si>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</si>
  <si>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</si>
  <si>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</si>
  <si>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</si>
  <si>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</si>
  <si>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</si>
  <si>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</si>
  <si>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</si>
  <si>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</si>
  <si>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</si>
  <si>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</si>
  <si>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</si>
  <si>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</si>
  <si>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</si>
  <si>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</si>
  <si>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</si>
  <si>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</si>
  <si>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</si>
  <si>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</si>
  <si>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</si>
  <si>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</si>
  <si>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</si>
  <si>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</si>
  <si>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</si>
  <si>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</si>
  <si>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</si>
  <si>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</si>
  <si>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</si>
  <si>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</si>
  <si>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</si>
  <si>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</si>
  <si>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</si>
  <si>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</si>
  <si>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</si>
  <si>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</si>
  <si>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</si>
  <si>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</si>
  <si>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</si>
  <si>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</si>
  <si>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</si>
  <si>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</si>
  <si>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</si>
  <si>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</si>
  <si>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</si>
  <si>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</si>
  <si>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</si>
  <si>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</si>
  <si>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</si>
  <si>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</si>
  <si>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</si>
  <si>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</si>
  <si>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</si>
  <si>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</si>
  <si>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</si>
  <si>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</si>
  <si>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</si>
  <si>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</si>
  <si>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</si>
  <si>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</si>
  <si>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</si>
  <si>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</si>
  <si>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</si>
  <si>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</si>
  <si>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</si>
  <si>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</si>
  <si>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</si>
  <si>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</si>
  <si>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</si>
  <si>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</si>
  <si>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</si>
  <si>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</si>
  <si>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</si>
  <si>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</si>
  <si>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</si>
  <si>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</si>
  <si>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</si>
  <si>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</si>
  <si>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</si>
  <si>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</si>
  <si>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</si>
  <si>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</si>
  <si>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</si>
  <si>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</si>
  <si>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</si>
  <si>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</si>
  <si>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</si>
  <si>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</si>
  <si>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</si>
  <si>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</si>
  <si>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</si>
  <si>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</si>
  <si>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</si>
  <si>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</si>
  <si>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</si>
  <si>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</si>
  <si>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</si>
  <si>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</si>
  <si>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</si>
  <si>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</si>
  <si>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</si>
  <si>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</si>
  <si>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</si>
  <si>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</si>
  <si>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</si>
  <si>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</si>
  <si>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</si>
  <si>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</si>
  <si>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</si>
  <si>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</si>
  <si>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</si>
  <si>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</si>
  <si>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</si>
  <si>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</si>
  <si>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</si>
  <si>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</si>
  <si>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</si>
  <si>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</si>
  <si>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</si>
  <si>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</si>
  <si>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</si>
  <si>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</si>
  <si>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</si>
  <si>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</si>
  <si>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</si>
  <si>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</si>
  <si>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</si>
  <si>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</si>
  <si>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</si>
  <si>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</si>
  <si>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</si>
  <si>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</si>
  <si>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</si>
  <si>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</si>
  <si>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</si>
  <si>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</si>
  <si>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</si>
  <si>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</si>
  <si>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</si>
  <si>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</si>
  <si>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</si>
  <si>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</si>
  <si>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</si>
  <si>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</si>
  <si>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</si>
  <si>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</si>
  <si>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</si>
  <si>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</si>
  <si>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</si>
  <si>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</si>
  <si>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</si>
  <si>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</si>
  <si>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</si>
  <si>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</si>
  <si>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</si>
  <si>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</si>
  <si>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</si>
  <si>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</si>
  <si>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</si>
  <si>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</si>
  <si>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</si>
  <si>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</si>
  <si>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</si>
  <si>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</si>
  <si>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</si>
  <si>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</si>
  <si>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</si>
  <si>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</si>
  <si>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</si>
  <si>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</si>
  <si>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</si>
  <si>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</si>
  <si>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</si>
  <si>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</si>
  <si>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</si>
  <si>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</si>
  <si>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</si>
  <si>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</si>
  <si>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</si>
  <si>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</si>
  <si>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</si>
  <si>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</si>
  <si>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</si>
  <si>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</si>
  <si>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</si>
  <si>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</si>
  <si>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</si>
  <si>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</si>
  <si>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</si>
  <si>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</si>
  <si>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</si>
  <si>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</si>
  <si>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</si>
  <si>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</si>
  <si>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</si>
  <si>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</si>
  <si>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</si>
  <si>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</si>
  <si>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</si>
  <si>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</si>
  <si>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</si>
  <si>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</si>
  <si>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</si>
  <si>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</si>
  <si>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</si>
  <si>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</si>
  <si>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</si>
  <si>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</si>
  <si>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</si>
  <si>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</si>
  <si>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</si>
  <si>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</si>
  <si>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</si>
  <si>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</si>
  <si>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</si>
  <si>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</si>
  <si>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</si>
  <si>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</si>
  <si>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</si>
  <si>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</si>
  <si>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</si>
  <si>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</si>
  <si>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</si>
  <si>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</si>
  <si>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</si>
  <si>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</si>
  <si>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</si>
  <si>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</si>
  <si>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</si>
  <si>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</si>
  <si>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</si>
  <si>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</si>
  <si>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</si>
  <si>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</si>
  <si>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</si>
  <si>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</si>
  <si>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</si>
  <si>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</si>
  <si>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</si>
  <si>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</si>
  <si>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</si>
  <si>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</si>
  <si>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</si>
  <si>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</si>
  <si>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</si>
  <si>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</si>
  <si>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</si>
  <si>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</si>
  <si>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</si>
  <si>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</si>
  <si>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</si>
  <si>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</si>
  <si>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</si>
  <si>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</si>
  <si>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</si>
  <si>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</si>
  <si>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</si>
  <si>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</si>
  <si>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</si>
  <si>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</si>
  <si>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</si>
  <si>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</si>
  <si>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</si>
  <si>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</si>
  <si>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</si>
  <si>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</si>
  <si>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</si>
  <si>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</si>
  <si>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</si>
  <si>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</si>
  <si>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</si>
  <si>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</si>
  <si>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</si>
  <si>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</si>
  <si>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</si>
  <si>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</si>
  <si>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</si>
  <si>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</si>
  <si>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</si>
  <si>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</si>
  <si>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</si>
  <si>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</si>
  <si>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</si>
  <si>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</si>
  <si>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</si>
  <si>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</si>
  <si>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</si>
  <si>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</si>
  <si>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</si>
  <si>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</si>
  <si>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</si>
  <si>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</si>
  <si>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</si>
  <si>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</si>
  <si>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</si>
  <si>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</si>
  <si>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</si>
  <si>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</si>
  <si>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</si>
  <si>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</si>
  <si>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</si>
  <si>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</si>
  <si>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</si>
  <si>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</si>
  <si>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</si>
  <si>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</si>
  <si>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</si>
  <si>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</si>
  <si>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</si>
  <si>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</si>
  <si>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</si>
  <si>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</si>
  <si>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</si>
  <si>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</si>
  <si>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</si>
  <si>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</si>
  <si>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</si>
  <si>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</si>
  <si>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</si>
  <si>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</si>
  <si>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</si>
  <si>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</si>
  <si>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</si>
  <si>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</si>
  <si>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</si>
  <si>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</si>
  <si>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</si>
  <si>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</si>
  <si>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</si>
  <si>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</si>
  <si>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</si>
  <si>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</si>
  <si>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</si>
  <si>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</si>
  <si>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</si>
  <si>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</si>
  <si>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</si>
  <si>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</si>
  <si>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</si>
  <si>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</si>
  <si>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</si>
  <si>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</si>
  <si>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</si>
  <si>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</si>
  <si>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</si>
  <si>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</si>
  <si>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</si>
  <si>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</si>
  <si>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</si>
  <si>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</si>
  <si>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</si>
  <si>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</si>
  <si>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</si>
  <si>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</si>
  <si>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</si>
  <si>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</si>
  <si>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</si>
  <si>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</si>
  <si>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</si>
  <si>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</si>
  <si>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</si>
  <si>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</si>
  <si>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</si>
  <si>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</si>
  <si>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</si>
  <si>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</si>
  <si>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</si>
  <si>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</si>
  <si>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</si>
  <si>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</si>
  <si>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</si>
  <si>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</si>
  <si>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</si>
  <si>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</si>
  <si>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</si>
  <si>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</si>
  <si>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</si>
  <si>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</si>
  <si>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</si>
  <si>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</si>
  <si>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</si>
  <si>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</si>
  <si>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</si>
  <si>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</si>
  <si>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</si>
  <si>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</si>
  <si>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</si>
  <si>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</si>
  <si>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</si>
  <si>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</si>
  <si>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</si>
  <si>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</si>
  <si>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</si>
  <si>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</si>
  <si>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</si>
  <si>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</si>
  <si>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</si>
  <si>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</si>
  <si>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</si>
  <si>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</si>
  <si>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</si>
  <si>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</si>
  <si>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</si>
  <si>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</si>
  <si>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</si>
  <si>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</si>
  <si>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</si>
  <si>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</si>
  <si>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</si>
  <si>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</si>
  <si>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</si>
  <si>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</si>
  <si>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</si>
  <si>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</si>
  <si>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</si>
  <si>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</si>
  <si>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</si>
  <si>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</si>
  <si>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</si>
  <si>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</si>
  <si>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</si>
  <si>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</si>
  <si>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</si>
  <si>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</si>
  <si>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</si>
  <si>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</si>
  <si>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</si>
  <si>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</si>
  <si>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</si>
  <si>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</si>
  <si>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</si>
  <si>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</si>
  <si>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</si>
  <si>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</si>
  <si>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</si>
  <si>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</si>
  <si>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</si>
  <si>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</si>
  <si>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</si>
  <si>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</si>
  <si>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</si>
  <si>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</si>
  <si>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</si>
  <si>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</si>
  <si>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</si>
  <si>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</si>
  <si>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</si>
  <si>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</si>
  <si>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</si>
  <si>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</si>
  <si>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</si>
  <si>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</si>
  <si>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</si>
  <si>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</si>
  <si>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</si>
  <si>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</si>
  <si>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</si>
  <si>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</si>
  <si>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</si>
  <si>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</si>
  <si>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</si>
  <si>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</si>
  <si>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</si>
  <si>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</si>
  <si>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</si>
  <si>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</si>
  <si>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</si>
  <si>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</si>
  <si>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</si>
  <si>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</si>
  <si>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</si>
  <si>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</si>
  <si>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</si>
  <si>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</si>
  <si>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</si>
  <si>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</si>
  <si>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</si>
  <si>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</si>
  <si>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</si>
  <si>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</si>
  <si>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</si>
  <si>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</si>
  <si>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</si>
  <si>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</si>
  <si>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</si>
  <si>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</si>
  <si>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</si>
  <si>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</si>
  <si>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</si>
  <si>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</si>
  <si>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</si>
  <si>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</si>
  <si>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</si>
  <si>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</si>
  <si>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</si>
  <si>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</si>
  <si>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</si>
  <si>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</si>
  <si>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</si>
  <si>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</si>
  <si>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</si>
  <si>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</si>
  <si>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</si>
  <si>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</si>
  <si>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</si>
  <si>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</si>
  <si>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</si>
  <si>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</si>
  <si>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</si>
  <si>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</si>
  <si>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</si>
  <si>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</si>
  <si>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</si>
  <si>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</si>
  <si>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</si>
  <si>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</si>
  <si>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</si>
  <si>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</si>
  <si>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</si>
  <si>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</si>
  <si>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</si>
  <si>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</si>
  <si>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</si>
  <si>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</si>
  <si>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</si>
  <si>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</si>
  <si>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</si>
  <si>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</si>
  <si>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</si>
  <si>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</si>
  <si>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</si>
  <si>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</si>
  <si>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</si>
  <si>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</si>
  <si>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</si>
  <si>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</si>
  <si>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</si>
  <si>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</si>
  <si>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</si>
  <si>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</si>
  <si>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</si>
  <si>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</si>
  <si>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</si>
  <si>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</si>
  <si>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</si>
  <si>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</si>
  <si>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</si>
  <si>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</si>
  <si>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</si>
  <si>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</si>
  <si>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</si>
  <si>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</si>
  <si>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</si>
  <si>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</si>
  <si>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</si>
  <si>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</si>
  <si>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</si>
  <si>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</si>
  <si>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</si>
  <si>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</si>
  <si>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</si>
  <si>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</si>
  <si>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</si>
  <si>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</si>
  <si>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</si>
  <si>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</si>
  <si>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</si>
  <si>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</si>
  <si>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</si>
  <si>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</si>
  <si>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</si>
  <si>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</si>
  <si>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</si>
  <si>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</si>
  <si>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</si>
  <si>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</si>
  <si>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</si>
  <si>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</si>
  <si>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</si>
  <si>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</si>
  <si>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</si>
  <si>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</si>
  <si>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</si>
  <si>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</si>
  <si>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</si>
  <si>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</si>
  <si>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</si>
  <si>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</si>
  <si>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</si>
  <si>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</si>
  <si>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</si>
  <si>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</si>
  <si>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</si>
  <si>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</si>
  <si>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</si>
  <si>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</si>
  <si>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</si>
  <si>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</si>
  <si>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</si>
  <si>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</si>
  <si>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</si>
  <si>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</si>
  <si>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</si>
  <si>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</si>
  <si>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</si>
  <si>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</si>
  <si>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</si>
  <si>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</si>
  <si>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</si>
  <si>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</si>
  <si>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</si>
  <si>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</si>
  <si>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</si>
  <si>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</si>
  <si>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</si>
  <si>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</si>
  <si>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</si>
  <si>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</si>
  <si>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</si>
  <si>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</si>
  <si>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</si>
  <si>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</si>
  <si>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</si>
  <si>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</si>
  <si>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</si>
  <si>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</si>
  <si>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</si>
  <si>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</si>
  <si>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</si>
  <si>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</si>
  <si>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</si>
  <si>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</si>
  <si>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</si>
  <si>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</si>
  <si>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</si>
  <si>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</si>
  <si>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</si>
  <si>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</si>
  <si>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</si>
  <si>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</si>
  <si>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</si>
  <si>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</si>
  <si>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</si>
  <si>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</si>
  <si>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</si>
  <si>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</si>
  <si>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</si>
  <si>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</si>
  <si>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</si>
  <si>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</si>
  <si>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</si>
  <si>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</si>
  <si>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</si>
  <si>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</si>
  <si>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</si>
  <si>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</si>
  <si>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</si>
  <si>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</si>
  <si>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</si>
  <si>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</si>
  <si>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</si>
  <si>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</si>
  <si>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</si>
  <si>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</si>
  <si>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</si>
  <si>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</si>
  <si>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</si>
  <si>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</si>
  <si>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</si>
  <si>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</si>
  <si>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</si>
  <si>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</si>
  <si>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</si>
  <si>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</si>
  <si>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</si>
  <si>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</si>
  <si>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</si>
  <si>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</si>
  <si>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</si>
  <si>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</si>
  <si>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</si>
  <si>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</si>
  <si>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</si>
  <si>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</si>
  <si>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</si>
  <si>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</si>
  <si>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</si>
  <si>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</si>
  <si>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</si>
  <si>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</si>
  <si>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</si>
  <si>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</si>
  <si>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</si>
  <si>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</si>
  <si>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</si>
  <si>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</si>
  <si>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</si>
  <si>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</si>
  <si>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</si>
  <si>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</si>
  <si>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</si>
  <si>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</si>
  <si>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</si>
  <si>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</si>
  <si>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</si>
  <si>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</si>
  <si>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</si>
  <si>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</si>
  <si>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</si>
  <si>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</si>
  <si>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</si>
  <si>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</si>
  <si>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</si>
  <si>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</si>
  <si>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</si>
  <si>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</si>
  <si>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</si>
  <si>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</si>
  <si>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</si>
  <si>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</si>
  <si>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</si>
  <si>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</si>
  <si>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</si>
  <si>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</si>
  <si>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</si>
  <si>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</si>
  <si>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</si>
  <si>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</si>
  <si>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</si>
  <si>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</si>
  <si>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</si>
  <si>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</si>
  <si>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</si>
  <si>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</si>
  <si>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</si>
  <si>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</si>
  <si>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</si>
  <si>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</si>
  <si>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</si>
  <si>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</si>
  <si>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</si>
  <si>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</si>
  <si>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</si>
  <si>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</si>
  <si>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</si>
  <si>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</si>
  <si>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</si>
  <si>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</si>
  <si>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</si>
  <si>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</si>
  <si>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</si>
  <si>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</si>
  <si>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</si>
  <si>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</si>
  <si>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</si>
  <si>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</si>
  <si>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</si>
  <si>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</si>
  <si>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</si>
  <si>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</si>
  <si>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</si>
  <si>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</si>
  <si>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</si>
  <si>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</si>
  <si>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</si>
  <si>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</si>
  <si>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</si>
  <si>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</si>
  <si>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</si>
  <si>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</si>
  <si>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</si>
  <si>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</si>
  <si>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</si>
  <si>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</si>
  <si>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</si>
  <si>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</si>
  <si>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</si>
  <si>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</si>
  <si>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</si>
  <si>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</si>
  <si>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</si>
  <si>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</si>
  <si>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</si>
  <si>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</si>
  <si>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</si>
  <si>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</si>
  <si>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</si>
  <si>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</si>
  <si>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</si>
  <si>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</si>
  <si>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</si>
  <si>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</si>
  <si>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</si>
  <si>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</si>
  <si>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</si>
  <si>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</si>
  <si>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</si>
  <si>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</si>
  <si>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</si>
  <si>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</si>
  <si>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</si>
  <si>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</si>
  <si>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</si>
  <si>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</si>
  <si>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</si>
  <si>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</si>
  <si>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</si>
  <si>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</si>
  <si>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</si>
  <si>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</si>
  <si>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</si>
  <si>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</si>
  <si>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</si>
  <si>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</si>
  <si>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</si>
  <si>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</si>
  <si>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</si>
  <si>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</si>
  <si>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</si>
  <si>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</si>
  <si>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</si>
  <si>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</si>
  <si>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</si>
  <si>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</si>
  <si>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</si>
  <si>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</si>
  <si>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</si>
  <si>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</si>
  <si>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</si>
  <si>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</si>
  <si>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</si>
  <si>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</si>
  <si>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</si>
  <si>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</si>
  <si>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</si>
  <si>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</si>
  <si>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</si>
  <si>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</si>
  <si>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</si>
  <si>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</si>
  <si>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</si>
  <si>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</si>
  <si>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</si>
  <si>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</si>
  <si>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</si>
  <si>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</si>
  <si>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</si>
  <si>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</si>
  <si>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</si>
  <si>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</si>
  <si>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</si>
  <si>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</si>
  <si>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</si>
  <si>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</si>
  <si>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</si>
  <si>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</si>
  <si>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</si>
  <si>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</si>
  <si>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</si>
  <si>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</si>
  <si>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</si>
  <si>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</si>
  <si>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</si>
  <si>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</si>
  <si>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</si>
  <si>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</si>
  <si>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</si>
  <si>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</si>
  <si>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</si>
  <si>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</si>
  <si>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</si>
  <si>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</si>
  <si>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</si>
  <si>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</si>
  <si>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</si>
  <si>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</si>
  <si>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</si>
  <si>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</si>
  <si>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</si>
  <si>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</si>
  <si>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</si>
  <si>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</si>
  <si>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</si>
  <si>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</si>
  <si>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</si>
  <si>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</si>
  <si>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</si>
  <si>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</si>
  <si>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</si>
  <si>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</si>
  <si>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</si>
  <si>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</si>
  <si>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</si>
  <si>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</si>
  <si>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</si>
  <si>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</si>
  <si>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</si>
  <si>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</si>
  <si>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</si>
  <si>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</si>
  <si>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</si>
  <si>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</si>
  <si>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</si>
  <si>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</si>
  <si>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</si>
  <si>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</si>
  <si>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</si>
  <si>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</si>
  <si>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</si>
  <si>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</si>
  <si>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</si>
  <si>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</si>
  <si>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</si>
  <si>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</si>
  <si>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</si>
  <si>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</si>
  <si>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</si>
  <si>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</si>
  <si>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</si>
  <si>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</si>
  <si>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</si>
  <si>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</si>
  <si>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</si>
  <si>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</si>
  <si>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</si>
  <si>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</si>
  <si>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</si>
  <si>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</si>
  <si>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</si>
  <si>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</si>
  <si>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</si>
  <si>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</si>
  <si>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</si>
  <si>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</si>
  <si>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</si>
  <si>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</si>
  <si>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</si>
  <si>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</si>
  <si>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</si>
  <si>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</si>
  <si>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</si>
  <si>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</si>
  <si>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</si>
  <si>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</si>
  <si>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</si>
  <si>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</si>
  <si>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</si>
  <si>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</si>
  <si>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</si>
  <si>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</si>
  <si>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</si>
  <si>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</si>
  <si>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</si>
  <si>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</si>
  <si>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</si>
  <si>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</si>
  <si>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</si>
  <si>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</si>
  <si>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</si>
  <si>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</si>
  <si>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</si>
  <si>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</si>
  <si>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</si>
  <si>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</si>
  <si>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</si>
  <si>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</si>
  <si>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</si>
  <si>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</si>
  <si>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</si>
  <si>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</si>
  <si>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</si>
  <si>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</si>
  <si>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</si>
  <si>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</si>
  <si>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</si>
  <si>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</si>
  <si>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</si>
  <si>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</si>
  <si>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</si>
  <si>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</si>
  <si>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</si>
  <si>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</si>
  <si>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</si>
  <si>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</si>
  <si>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</si>
  <si>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</si>
  <si>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</si>
  <si>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</si>
  <si>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</si>
  <si>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</si>
  <si>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</si>
  <si>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</si>
  <si>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</si>
  <si>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</si>
  <si>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</si>
  <si>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</si>
  <si>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</si>
  <si>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</si>
  <si>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</si>
  <si>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</si>
  <si>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</si>
  <si>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</si>
  <si>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</si>
  <si>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</si>
  <si>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</si>
  <si>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</si>
  <si>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</si>
  <si>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</si>
  <si>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</si>
  <si>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</si>
  <si>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</si>
  <si>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</si>
  <si>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</si>
  <si>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</si>
  <si>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</si>
  <si>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</si>
  <si>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</si>
  <si>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</si>
  <si>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</si>
  <si>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</si>
  <si>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</si>
  <si>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</si>
  <si>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</si>
  <si>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</si>
  <si>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</si>
  <si>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</si>
  <si>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</si>
  <si>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</si>
  <si>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</si>
  <si>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</si>
  <si>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</si>
  <si>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</si>
  <si>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</si>
  <si>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</si>
  <si>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</si>
  <si>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</si>
  <si>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</si>
  <si>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</si>
  <si>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</si>
  <si>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</si>
  <si>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</si>
  <si>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</si>
  <si>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</si>
  <si>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</si>
  <si>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</si>
  <si>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</si>
  <si>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</si>
  <si>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</si>
  <si>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</si>
  <si>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</si>
  <si>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</si>
  <si>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</si>
  <si>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</si>
  <si>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</si>
  <si>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</si>
  <si>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</si>
  <si>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</si>
  <si>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</si>
  <si>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</si>
  <si>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</si>
  <si>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</si>
  <si>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</si>
  <si>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</si>
  <si>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</si>
  <si>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</si>
  <si>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</si>
  <si>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</si>
  <si>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</si>
  <si>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</si>
  <si>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</si>
  <si>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</si>
  <si>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</si>
  <si>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</si>
  <si>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</si>
  <si>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</si>
  <si>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</si>
  <si>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</si>
  <si>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</si>
  <si>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</si>
  <si>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</si>
  <si>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</si>
  <si>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</si>
  <si>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</si>
  <si>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</si>
  <si>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</si>
  <si>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</si>
  <si>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</si>
  <si>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</si>
  <si>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</si>
  <si>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</si>
  <si>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</si>
  <si>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</si>
  <si>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</si>
  <si>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</si>
  <si>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</si>
  <si>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</si>
  <si>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</si>
  <si>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</si>
  <si>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</si>
  <si>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</si>
  <si>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</si>
  <si>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</si>
  <si>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</si>
  <si>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</si>
  <si>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</si>
  <si>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</si>
  <si>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</si>
  <si>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</si>
  <si>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</si>
  <si>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</si>
  <si>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</si>
  <si>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</si>
  <si>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</si>
  <si>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</si>
  <si>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</si>
  <si>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</si>
  <si>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</si>
  <si>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</si>
  <si>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</si>
  <si>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</si>
  <si>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</si>
  <si>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</si>
  <si>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</si>
  <si>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</si>
  <si>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</si>
  <si>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</si>
  <si>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</si>
  <si>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</si>
  <si>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</si>
  <si>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</si>
  <si>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</si>
  <si>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</si>
  <si>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</si>
  <si>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</si>
  <si>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</si>
  <si>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</si>
  <si>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</si>
  <si>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</si>
  <si>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</si>
  <si>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</si>
  <si>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</si>
  <si>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</si>
  <si>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</si>
  <si>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</si>
  <si>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</si>
  <si>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</si>
  <si>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</si>
  <si>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</si>
  <si>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</si>
  <si>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</si>
  <si>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</si>
  <si>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</si>
  <si>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</si>
  <si>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</si>
  <si>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</si>
  <si>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</si>
  <si>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</si>
  <si>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</si>
  <si>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</si>
  <si>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</si>
  <si>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</si>
  <si>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</si>
  <si>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</si>
  <si>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</si>
  <si>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</si>
  <si>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</si>
  <si>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</si>
  <si>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</si>
  <si>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</si>
  <si>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</si>
  <si>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</si>
  <si>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</si>
  <si>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</si>
  <si>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</si>
  <si>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</si>
  <si>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</si>
  <si>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</si>
  <si>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</si>
  <si>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</si>
  <si>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</si>
  <si>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</si>
  <si>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</si>
  <si>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</si>
  <si>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</si>
  <si>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</si>
  <si>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</si>
  <si>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</si>
  <si>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</si>
  <si>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</si>
  <si>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</si>
  <si>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</si>
  <si>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</si>
  <si>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</si>
  <si>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</si>
  <si>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</si>
  <si>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</si>
  <si>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</si>
  <si>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</si>
  <si>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</si>
  <si>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</si>
  <si>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</si>
  <si>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</si>
  <si>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</si>
  <si>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</si>
  <si>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</si>
  <si>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</si>
  <si>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</si>
  <si>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</si>
  <si>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</si>
  <si>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</si>
  <si>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</si>
  <si>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</si>
  <si>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</si>
  <si>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</si>
  <si>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</si>
  <si>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</si>
  <si>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</si>
  <si>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</si>
  <si>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</si>
  <si>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</si>
  <si>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</si>
  <si>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</si>
  <si>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</si>
  <si>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</si>
  <si>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</si>
  <si>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</si>
  <si>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</si>
  <si>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</si>
  <si>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</si>
  <si>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</si>
  <si>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</si>
  <si>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</si>
  <si>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</si>
  <si>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</si>
  <si>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</si>
  <si>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</si>
  <si>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</si>
  <si>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</si>
  <si>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</si>
  <si>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</si>
  <si>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</si>
  <si>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</si>
  <si>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</si>
  <si>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</si>
  <si>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</si>
  <si>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</si>
  <si>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</si>
  <si>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</si>
  <si>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</si>
  <si>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</si>
  <si>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</si>
  <si>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</si>
  <si>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</si>
  <si>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</si>
  <si>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</si>
  <si>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</si>
  <si>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</si>
  <si>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</si>
  <si>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</si>
  <si>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</si>
  <si>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</si>
  <si>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</si>
  <si>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</si>
  <si>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</si>
  <si>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</si>
  <si>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</si>
  <si>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</si>
  <si>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</si>
  <si>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</si>
  <si>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</si>
  <si>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</si>
  <si>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</si>
  <si>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</si>
  <si>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</si>
  <si>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</si>
  <si>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</si>
  <si>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</si>
  <si>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</si>
  <si>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</si>
  <si>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</si>
  <si>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</si>
  <si>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</si>
  <si>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</si>
  <si>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</si>
  <si>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</si>
  <si>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</si>
  <si>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</si>
  <si>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</si>
  <si>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</si>
  <si>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</si>
  <si>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</si>
  <si>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</si>
  <si>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</si>
  <si>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</si>
  <si>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</si>
  <si>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</si>
  <si>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</si>
  <si>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</si>
  <si>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</si>
  <si>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</si>
  <si>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</si>
  <si>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</si>
  <si>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</si>
  <si>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</si>
  <si>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</si>
  <si>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</si>
  <si>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</si>
  <si>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</si>
  <si>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</si>
  <si>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</si>
  <si>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</si>
  <si>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</si>
  <si>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</si>
  <si>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</si>
  <si>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</si>
  <si>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</si>
  <si>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</si>
  <si>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</si>
  <si>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</si>
  <si>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</si>
  <si>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</si>
  <si>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</si>
  <si>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</si>
  <si>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</si>
  <si>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</si>
  <si>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</si>
  <si>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</si>
  <si>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</si>
  <si>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</si>
  <si>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</si>
  <si>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</si>
  <si>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</si>
  <si>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</si>
  <si>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</si>
  <si>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</si>
  <si>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</si>
  <si>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</si>
  <si>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</si>
  <si>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</si>
  <si>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</si>
  <si>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</si>
  <si>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</si>
  <si>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</si>
  <si>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</si>
  <si>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</si>
  <si>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</si>
  <si>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</si>
  <si>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</si>
  <si>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</si>
  <si>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</si>
  <si>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</si>
  <si>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</si>
  <si>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</si>
  <si>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</si>
  <si>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</si>
  <si>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</si>
  <si>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</si>
  <si>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</si>
  <si>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</si>
  <si>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</si>
  <si>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</si>
  <si>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</si>
  <si>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</si>
  <si>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</si>
  <si>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</si>
  <si>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</si>
  <si>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</si>
  <si>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</si>
  <si>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</si>
  <si>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</si>
  <si>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</si>
  <si>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</si>
  <si>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</si>
  <si>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</si>
  <si>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</si>
  <si>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</si>
  <si>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</si>
  <si>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</si>
  <si>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</si>
  <si>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</si>
  <si>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</si>
  <si>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</si>
  <si>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</si>
  <si>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</si>
  <si>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</si>
  <si>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</si>
  <si>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</si>
  <si>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</si>
  <si>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</si>
  <si>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</si>
  <si>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</si>
  <si>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</si>
  <si>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</si>
  <si>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</si>
  <si>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</si>
  <si>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</si>
  <si>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</si>
  <si>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</si>
  <si>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</si>
  <si>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</si>
  <si>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</si>
  <si>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</si>
  <si>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</si>
  <si>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</si>
  <si>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</si>
  <si>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</si>
  <si>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</si>
  <si>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</si>
  <si>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</si>
  <si>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</si>
  <si>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</si>
  <si>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</si>
  <si>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</si>
  <si>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</si>
  <si>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</si>
  <si>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</si>
  <si>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</si>
  <si>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</si>
  <si>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</si>
  <si>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</si>
  <si>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</si>
  <si>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</si>
  <si>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</si>
  <si>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</si>
  <si>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</si>
  <si>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</si>
  <si>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</si>
  <si>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</si>
  <si>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</si>
  <si>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</si>
  <si>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</si>
  <si>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</si>
  <si>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</si>
  <si>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</si>
  <si>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</si>
  <si>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</si>
  <si>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</si>
  <si>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</si>
  <si>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</si>
  <si>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</si>
  <si>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</si>
  <si>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</si>
  <si>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</si>
  <si>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</si>
  <si>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</si>
  <si>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</si>
  <si>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</si>
  <si>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</si>
  <si>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</si>
  <si>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</si>
  <si>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</si>
  <si>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</si>
  <si>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</si>
  <si>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</si>
  <si>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</si>
  <si>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</si>
  <si>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</si>
  <si>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</si>
  <si>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</si>
  <si>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</si>
  <si>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</si>
  <si>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</si>
  <si>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</si>
  <si>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</si>
  <si>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</si>
  <si>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</si>
  <si>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</si>
  <si>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</si>
  <si>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</si>
  <si>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</si>
  <si>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</si>
  <si>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</si>
  <si>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</si>
  <si>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</si>
  <si>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</si>
  <si>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</si>
  <si>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</si>
  <si>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</si>
  <si>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</si>
  <si>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</si>
  <si>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</si>
  <si>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</si>
  <si>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</si>
  <si>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</si>
  <si>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</si>
  <si>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</si>
  <si>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</si>
  <si>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</si>
  <si>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</si>
  <si>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</si>
  <si>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</si>
  <si>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</si>
  <si>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</si>
  <si>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</si>
  <si>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</si>
  <si>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</si>
  <si>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</si>
  <si>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</si>
  <si>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</si>
  <si>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</si>
  <si>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</si>
  <si>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</si>
  <si>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</si>
  <si>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</si>
  <si>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</si>
  <si>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</si>
  <si>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</si>
  <si>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</si>
  <si>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</si>
  <si>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</si>
  <si>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</si>
  <si>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</si>
  <si>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</si>
  <si>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</si>
  <si>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</si>
  <si>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</si>
  <si>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</si>
  <si>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</si>
  <si>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</si>
  <si>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</si>
  <si>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</si>
  <si>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</si>
  <si>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</si>
  <si>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</si>
  <si>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</si>
  <si>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</si>
  <si>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</si>
  <si>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</si>
  <si>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</si>
  <si>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</si>
  <si>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</si>
  <si>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</si>
  <si>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</si>
  <si>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</si>
  <si>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</si>
  <si>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</si>
  <si>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</si>
  <si>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</si>
  <si>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</si>
  <si>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</si>
  <si>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</si>
  <si>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</si>
  <si>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</si>
  <si>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</si>
  <si>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</si>
  <si>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</si>
  <si>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</si>
  <si>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</si>
  <si>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</si>
  <si>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</si>
  <si>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</si>
  <si>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</si>
  <si>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</si>
  <si>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</si>
  <si>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</si>
  <si>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</si>
  <si>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</si>
  <si>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</si>
  <si>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</si>
  <si>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</si>
  <si>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</si>
  <si>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</si>
  <si>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</si>
  <si>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</si>
  <si>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</si>
  <si>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</si>
  <si>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</si>
  <si>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</si>
  <si>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</si>
  <si>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</si>
  <si>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</si>
  <si>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</si>
  <si>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</si>
  <si>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</si>
  <si>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</si>
  <si>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</si>
  <si>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</si>
  <si>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</si>
  <si>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</si>
  <si>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</si>
  <si>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</si>
  <si>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</si>
  <si>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</si>
  <si>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</si>
  <si>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</si>
  <si>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</si>
  <si>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</si>
  <si>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</si>
  <si>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</si>
  <si>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</si>
  <si>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</si>
  <si>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</si>
  <si>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</si>
  <si>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</si>
  <si>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</si>
  <si>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</si>
  <si>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</si>
  <si>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</si>
  <si>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</si>
  <si>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</si>
  <si>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</si>
  <si>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</si>
  <si>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</si>
  <si>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</si>
  <si>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</si>
  <si>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</si>
  <si>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</si>
  <si>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</si>
  <si>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</si>
  <si>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</si>
  <si>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</si>
  <si>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</si>
  <si>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</si>
  <si>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</si>
  <si>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</si>
  <si>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</si>
  <si>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</si>
  <si>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</si>
  <si>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</si>
  <si>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</si>
  <si>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</si>
  <si>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</si>
  <si>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</si>
  <si>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</si>
  <si>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</si>
  <si>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</si>
  <si>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</si>
  <si>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</si>
  <si>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</si>
  <si>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</si>
  <si>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</si>
  <si>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</si>
  <si>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</si>
  <si>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</si>
  <si>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</si>
  <si>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</si>
  <si>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</si>
  <si>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</si>
  <si>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</si>
  <si>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</si>
  <si>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</si>
  <si>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</si>
  <si>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</si>
  <si>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</si>
  <si>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</si>
  <si>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</si>
  <si>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</si>
  <si>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</si>
  <si>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</si>
  <si>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</si>
  <si>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</si>
  <si>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</si>
  <si>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</si>
  <si>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</si>
  <si>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</si>
  <si>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</si>
  <si>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</si>
  <si>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</si>
  <si>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</si>
  <si>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</si>
  <si>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</si>
  <si>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</si>
  <si>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</si>
  <si>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</si>
  <si>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</si>
  <si>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</si>
  <si>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</si>
  <si>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</si>
  <si>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</si>
  <si>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</si>
  <si>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</si>
  <si>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</si>
  <si>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</si>
  <si>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</si>
  <si>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</si>
  <si>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</si>
  <si>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</si>
  <si>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</si>
  <si>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</si>
  <si>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</si>
  <si>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</si>
  <si>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</si>
  <si>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</si>
  <si>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</si>
  <si>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</si>
  <si>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</si>
  <si>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</si>
  <si>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</si>
  <si>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</si>
  <si>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</si>
  <si>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</si>
  <si>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</si>
  <si>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</si>
  <si>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</si>
  <si>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</si>
  <si>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</si>
  <si>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</si>
  <si>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</si>
  <si>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</si>
  <si>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</si>
  <si>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</si>
  <si>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</si>
  <si>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</si>
  <si>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</si>
  <si>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</si>
  <si>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</si>
  <si>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</si>
  <si>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</si>
  <si>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</si>
  <si>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</si>
  <si>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</si>
  <si>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</si>
  <si>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</si>
  <si>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</si>
  <si>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</si>
  <si>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</si>
  <si>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</si>
  <si>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</si>
  <si>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</si>
  <si>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</si>
  <si>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</si>
  <si>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</si>
  <si>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</si>
  <si>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</si>
  <si>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</si>
  <si>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</si>
  <si>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</si>
  <si>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</si>
  <si>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</si>
  <si>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</si>
  <si>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</si>
  <si>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</si>
  <si>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</si>
  <si>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</si>
  <si>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</si>
  <si>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</si>
  <si>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</si>
  <si>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</si>
  <si>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</si>
  <si>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</si>
  <si>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</si>
  <si>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</si>
  <si>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</si>
  <si>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</si>
  <si>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</si>
  <si>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</si>
  <si>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</si>
  <si>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</si>
  <si>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</si>
  <si>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</si>
  <si>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</si>
  <si>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</si>
  <si>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</si>
  <si>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</si>
  <si>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</si>
  <si>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</si>
  <si>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</si>
  <si>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</si>
  <si>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</si>
  <si>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</si>
  <si>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</si>
  <si>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</si>
  <si>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</si>
  <si>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</si>
  <si>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</si>
  <si>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</si>
  <si>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</si>
  <si>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</si>
  <si>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</si>
  <si>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</si>
  <si>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</si>
  <si>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</si>
  <si>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</si>
  <si>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</si>
  <si>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</si>
  <si>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</si>
  <si>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</si>
  <si>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</si>
  <si>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</si>
  <si>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</si>
  <si>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</si>
  <si>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</si>
  <si>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</si>
  <si>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</si>
  <si>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</si>
  <si>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</si>
  <si>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</si>
  <si>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</si>
  <si>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</si>
  <si>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</si>
  <si>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</si>
  <si>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</si>
  <si>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</si>
  <si>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</si>
  <si>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</si>
  <si>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</si>
  <si>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</si>
  <si>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</si>
  <si>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</si>
  <si>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</si>
  <si>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</si>
  <si>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</si>
  <si>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</si>
  <si>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</si>
  <si>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</si>
  <si>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</si>
  <si>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</si>
  <si>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</si>
  <si>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</si>
  <si>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</si>
  <si>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</si>
  <si>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</si>
  <si>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</si>
  <si>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</si>
  <si>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</si>
  <si>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</si>
  <si>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</si>
  <si>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</si>
  <si>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</si>
  <si>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</si>
  <si>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</si>
  <si>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</si>
  <si>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</si>
  <si>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</si>
  <si>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</si>
  <si>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</si>
  <si>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</si>
  <si>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</si>
  <si>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</si>
  <si>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</si>
  <si>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</si>
  <si>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</si>
  <si>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</si>
  <si>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</si>
  <si>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</si>
  <si>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</si>
  <si>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</si>
  <si>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</si>
  <si>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</si>
  <si>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</si>
  <si>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</si>
  <si>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</si>
  <si>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</si>
  <si>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</si>
  <si>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</si>
  <si>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</si>
  <si>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</si>
  <si>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</si>
  <si>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</si>
  <si>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</si>
  <si>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</si>
  <si>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</si>
  <si>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</si>
  <si>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</si>
  <si>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</si>
  <si>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</si>
  <si>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</si>
  <si>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</si>
  <si>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</si>
  <si>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</si>
  <si>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</si>
  <si>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</si>
  <si>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</si>
  <si>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</si>
  <si>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</si>
  <si>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</si>
  <si>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</si>
  <si>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</si>
  <si>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</si>
  <si>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</si>
  <si>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</si>
  <si>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</si>
  <si>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</si>
  <si>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</si>
  <si>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</si>
  <si>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</si>
  <si>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</si>
  <si>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</si>
  <si>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</si>
  <si>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</si>
  <si>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</si>
  <si>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</si>
  <si>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</si>
  <si>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</si>
  <si>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</si>
  <si>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</si>
  <si>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</si>
  <si>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</si>
  <si>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</si>
  <si>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</si>
  <si>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</si>
  <si>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</si>
  <si>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</si>
  <si>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</si>
  <si>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</si>
  <si>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</si>
  <si>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</si>
  <si>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</si>
  <si>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</si>
  <si>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</si>
  <si>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</si>
  <si>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</si>
  <si>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</si>
  <si>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</si>
  <si>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</si>
  <si>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</si>
  <si>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</si>
  <si>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</si>
  <si>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</si>
  <si>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</si>
  <si>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</si>
  <si>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</si>
  <si>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</si>
  <si>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</si>
  <si>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</si>
  <si>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</si>
  <si>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</si>
  <si>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</si>
  <si>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</si>
  <si>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</si>
  <si>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</si>
  <si>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</si>
  <si>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</si>
  <si>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</si>
  <si>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</si>
  <si>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</si>
  <si>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</si>
  <si>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</si>
  <si>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</si>
  <si>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</si>
  <si>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</si>
  <si>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</si>
  <si>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</si>
  <si>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</si>
  <si>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</si>
  <si>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</si>
  <si>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</si>
  <si>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</si>
  <si>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</si>
  <si>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</si>
  <si>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</si>
  <si>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</si>
  <si>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</si>
  <si>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</si>
  <si>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</si>
  <si>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</si>
  <si>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</si>
  <si>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</si>
  <si>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</si>
  <si>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</si>
  <si>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</si>
  <si>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</si>
  <si>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</si>
  <si>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</si>
  <si>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</si>
  <si>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</si>
  <si>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</si>
  <si>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</si>
  <si>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</si>
  <si>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</si>
  <si>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</si>
  <si>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</si>
  <si>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</si>
  <si>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</si>
  <si>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</si>
  <si>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</si>
  <si>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</si>
  <si>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</si>
  <si>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</si>
  <si>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</si>
  <si>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</si>
  <si>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</si>
  <si>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</si>
  <si>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</si>
  <si>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</si>
  <si>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</si>
  <si>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</si>
  <si>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</si>
  <si>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</si>
  <si>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</si>
  <si>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</si>
  <si>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</si>
  <si>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</si>
  <si>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</si>
  <si>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</si>
  <si>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</si>
  <si>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</si>
  <si>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</si>
  <si>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</si>
  <si>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</si>
  <si>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</si>
  <si>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</si>
  <si>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</si>
  <si>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</si>
  <si>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</si>
  <si>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</si>
  <si>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</si>
  <si>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</si>
  <si>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</si>
  <si>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</si>
  <si>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</si>
  <si>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</si>
  <si>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</si>
  <si>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</si>
  <si>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</si>
  <si>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</si>
  <si>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</si>
  <si>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</si>
  <si>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</si>
  <si>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</si>
  <si>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</si>
  <si>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</si>
  <si>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</si>
  <si>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</si>
  <si>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</si>
  <si>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</si>
  <si>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</si>
  <si>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</si>
  <si>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</si>
  <si>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</si>
  <si>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</si>
  <si>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</si>
  <si>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</si>
  <si>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</si>
  <si>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</si>
  <si>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</si>
  <si>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</si>
  <si>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</si>
  <si>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</si>
  <si>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</si>
  <si>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</si>
  <si>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</si>
  <si>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</si>
  <si>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</si>
  <si>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</si>
  <si>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</si>
  <si>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</si>
  <si>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</si>
  <si>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</si>
  <si>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</si>
  <si>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</si>
  <si>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</si>
  <si>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</si>
  <si>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</si>
  <si>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</si>
  <si>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</si>
  <si>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</si>
  <si>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</si>
  <si>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</si>
  <si>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</si>
  <si>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</si>
  <si>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</si>
  <si>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</si>
  <si>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</si>
  <si>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</si>
  <si>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</si>
  <si>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</si>
  <si>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</si>
  <si>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</si>
  <si>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</si>
  <si>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</si>
  <si>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</si>
  <si>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</si>
  <si>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</si>
  <si>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</si>
  <si>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</si>
  <si>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</si>
  <si>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</si>
  <si>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</si>
  <si>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</si>
  <si>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</si>
  <si>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</si>
  <si>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</si>
  <si>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</si>
  <si>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</si>
  <si>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</si>
  <si>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</si>
  <si>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</si>
  <si>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</si>
  <si>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</si>
  <si>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</si>
  <si>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</si>
  <si>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</si>
  <si>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</si>
  <si>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</si>
  <si>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</si>
  <si>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</si>
  <si>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</si>
  <si>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</si>
  <si>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</si>
  <si>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</si>
  <si>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</si>
  <si>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</si>
  <si>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</si>
  <si>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</si>
  <si>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</si>
  <si>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</si>
  <si>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</si>
  <si>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</si>
  <si>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</si>
  <si>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</si>
  <si>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</si>
  <si>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</si>
  <si>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</si>
  <si>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</si>
  <si>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</si>
  <si>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</si>
  <si>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</si>
  <si>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</si>
  <si>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</si>
  <si>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</si>
  <si>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</si>
  <si>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</si>
  <si>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</si>
  <si>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</si>
  <si>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</si>
  <si>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</si>
  <si>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</si>
  <si>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</si>
  <si>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</si>
  <si>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</si>
  <si>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</si>
  <si>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</si>
  <si>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</si>
  <si>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</si>
  <si>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</si>
  <si>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</si>
  <si>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</si>
  <si>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</si>
  <si>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</si>
  <si>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</si>
  <si>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</si>
  <si>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</si>
  <si>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</si>
  <si>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</si>
  <si>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</si>
  <si>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</si>
  <si>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</si>
  <si>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</si>
  <si>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</si>
  <si>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</si>
  <si>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</si>
  <si>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</si>
  <si>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</si>
  <si>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</si>
  <si>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</si>
  <si>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</si>
  <si>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</si>
  <si>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</si>
  <si>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</si>
  <si>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</si>
  <si>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</si>
  <si>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</si>
  <si>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</si>
  <si>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</si>
  <si>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</si>
  <si>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</si>
  <si>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</si>
  <si>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</si>
  <si>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</si>
  <si>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</si>
  <si>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</si>
  <si>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</si>
  <si>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</si>
  <si>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</si>
  <si>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</si>
  <si>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</si>
  <si>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</si>
  <si>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</si>
  <si>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</si>
  <si>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</si>
  <si>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</si>
  <si>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</si>
  <si>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</si>
  <si>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</si>
  <si>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</si>
  <si>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</si>
  <si>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</si>
  <si>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</si>
  <si>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</si>
  <si>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</si>
  <si>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</si>
  <si>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</si>
  <si>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</si>
  <si>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</si>
  <si>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</si>
  <si>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</si>
  <si>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</si>
  <si>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</si>
  <si>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</si>
  <si>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</si>
  <si>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</si>
  <si>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</si>
  <si>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</si>
  <si>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</si>
  <si>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</si>
  <si>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</si>
  <si>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</si>
  <si>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</si>
  <si>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</si>
  <si>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</si>
  <si>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</si>
  <si>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</si>
  <si>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</si>
  <si>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</si>
  <si>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</si>
  <si>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</si>
  <si>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</si>
  <si>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</si>
  <si>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</si>
  <si>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</si>
  <si>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</si>
  <si>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</si>
  <si>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</si>
  <si>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</si>
  <si>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</si>
  <si>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</si>
  <si>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</si>
  <si>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</si>
  <si>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</si>
  <si>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</si>
  <si>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</si>
  <si>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</si>
  <si>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</si>
  <si>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</si>
  <si>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</si>
  <si>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</si>
  <si>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</si>
  <si>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</si>
  <si>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</si>
  <si>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</si>
  <si>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</si>
  <si>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</si>
  <si>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</si>
  <si>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</si>
  <si>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</si>
  <si>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</si>
  <si>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</si>
  <si>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</si>
  <si>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</si>
  <si>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</si>
  <si>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</si>
  <si>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</si>
  <si>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</si>
  <si>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</si>
  <si>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</si>
  <si>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</si>
  <si>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</si>
  <si>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</si>
  <si>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</si>
  <si>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</si>
  <si>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</si>
  <si>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</si>
  <si>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</si>
  <si>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</si>
  <si>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</si>
  <si>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</si>
  <si>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</si>
  <si>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</si>
  <si>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</si>
  <si>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</si>
  <si>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</si>
  <si>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</si>
  <si>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</si>
  <si>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</si>
  <si>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</si>
  <si>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</si>
  <si>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</si>
  <si>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</si>
  <si>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</si>
  <si>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</si>
  <si>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</si>
  <si>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</si>
  <si>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</si>
  <si>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</si>
  <si>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</si>
  <si>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</si>
  <si>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</si>
  <si>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</si>
  <si>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</si>
  <si>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</si>
  <si>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</si>
  <si>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</si>
  <si>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</si>
  <si>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</si>
  <si>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</si>
  <si>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</si>
  <si>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</si>
  <si>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</si>
  <si>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</si>
  <si>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</si>
  <si>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</si>
  <si>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</si>
  <si>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</si>
  <si>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</si>
  <si>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</si>
  <si>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</si>
  <si>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</si>
  <si>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</si>
  <si>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</si>
  <si>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</si>
  <si>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</si>
  <si>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</si>
  <si>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</si>
  <si>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</si>
  <si>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</si>
  <si>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</si>
  <si>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</si>
  <si>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</si>
  <si>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</si>
  <si>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</si>
  <si>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</si>
  <si>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</si>
  <si>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</si>
  <si>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</si>
  <si>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</si>
  <si>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</si>
  <si>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</si>
  <si>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</si>
  <si>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</si>
  <si>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</si>
  <si>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</si>
  <si>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</si>
  <si>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</si>
  <si>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</si>
  <si>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</si>
  <si>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</si>
  <si>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</si>
  <si>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</si>
  <si>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</si>
  <si>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</si>
  <si>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</si>
  <si>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</si>
  <si>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</si>
  <si>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</si>
  <si>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</si>
  <si>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</si>
  <si>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</si>
  <si>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</si>
  <si>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</si>
  <si>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</si>
  <si>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</si>
  <si>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</si>
  <si>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</si>
  <si>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</si>
  <si>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</si>
  <si>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</si>
  <si>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</si>
  <si>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</si>
  <si>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</si>
  <si>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</si>
  <si>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</si>
  <si>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</si>
  <si>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</si>
  <si>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</si>
  <si>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</si>
  <si>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</si>
  <si>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</si>
  <si>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</si>
  <si>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</si>
  <si>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</si>
  <si>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</si>
  <si>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</si>
  <si>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</si>
  <si>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</si>
  <si>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</si>
  <si>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</si>
  <si>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</si>
  <si>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</si>
  <si>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</si>
  <si>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</si>
  <si>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</si>
  <si>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</si>
  <si>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</si>
  <si>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</si>
  <si>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</si>
  <si>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</si>
  <si>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</si>
  <si>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</si>
  <si>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</si>
  <si>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</si>
  <si>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</si>
  <si>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</si>
  <si>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</si>
  <si>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</si>
  <si>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</si>
  <si>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</si>
  <si>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</si>
  <si>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</si>
  <si>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</si>
  <si>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</si>
  <si>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</si>
  <si>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</si>
  <si>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</si>
  <si>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</si>
  <si>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</si>
  <si>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</si>
  <si>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</si>
  <si>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</si>
  <si>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</si>
  <si>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</si>
  <si>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</si>
  <si>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</si>
  <si>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</si>
  <si>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</si>
  <si>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</si>
  <si>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</si>
  <si>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</si>
  <si>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</si>
  <si>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</si>
  <si>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</si>
  <si>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</si>
  <si>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</si>
  <si>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</si>
  <si>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</si>
  <si>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</si>
  <si>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</si>
  <si>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</si>
  <si>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</si>
  <si>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</si>
  <si>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</si>
  <si>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</si>
  <si>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</si>
  <si>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</si>
  <si>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</si>
  <si>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</si>
  <si>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</si>
  <si>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</si>
  <si>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</si>
  <si>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</si>
  <si>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</si>
  <si>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</si>
  <si>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</si>
  <si>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</si>
  <si>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</si>
  <si>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</si>
  <si>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</si>
  <si>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</si>
  <si>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</si>
  <si>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</si>
  <si>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</si>
  <si>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</si>
  <si>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</si>
  <si>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</si>
  <si>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</si>
  <si>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</si>
  <si>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</si>
  <si>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</si>
  <si>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</si>
  <si>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</si>
  <si>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</si>
  <si>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</si>
  <si>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</si>
  <si>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</si>
  <si>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</si>
  <si>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</si>
  <si>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</si>
  <si>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</si>
  <si>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</si>
  <si>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</si>
  <si>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</si>
  <si>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</si>
  <si>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</si>
  <si>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</si>
  <si>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</si>
  <si>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</si>
  <si>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</si>
  <si>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</si>
  <si>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</si>
  <si>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</si>
  <si>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</si>
  <si>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</si>
  <si>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</si>
  <si>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</si>
  <si>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</si>
  <si>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</si>
  <si>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</si>
  <si>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</si>
  <si>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</si>
  <si>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</si>
  <si>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</si>
  <si>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</si>
  <si>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</si>
  <si>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</si>
  <si>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</si>
  <si>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</si>
  <si>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</si>
  <si>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</si>
  <si>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</si>
  <si>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</si>
  <si>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</si>
  <si>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</si>
  <si>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</si>
  <si>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</si>
  <si>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</si>
  <si>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</si>
  <si>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</si>
  <si>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</si>
  <si>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</si>
  <si>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</si>
  <si>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</si>
  <si>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</si>
  <si>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</si>
  <si>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</si>
  <si>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</si>
  <si>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</si>
  <si>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</si>
  <si>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</si>
  <si>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</si>
  <si>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</si>
  <si>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</si>
  <si>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</si>
  <si>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</si>
  <si>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</si>
  <si>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</si>
  <si>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</si>
  <si>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</si>
  <si>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</si>
  <si>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</si>
  <si>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</si>
  <si>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</si>
  <si>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</si>
  <si>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</si>
  <si>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</si>
  <si>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</si>
  <si>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</si>
  <si>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</si>
  <si>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</si>
  <si>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</si>
  <si>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</si>
  <si>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</si>
  <si>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</si>
  <si>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</si>
  <si>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</si>
  <si>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</si>
  <si>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</si>
  <si>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</si>
  <si>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</si>
  <si>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</si>
  <si>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</si>
  <si>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</si>
  <si>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</si>
  <si>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</si>
  <si>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</si>
  <si>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</si>
  <si>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</si>
  <si>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</si>
  <si>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</si>
  <si>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</si>
  <si>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</si>
  <si>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</si>
  <si>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</si>
  <si>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</si>
  <si>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</si>
  <si>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</si>
  <si>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</si>
  <si>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</si>
  <si>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</si>
  <si>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</si>
  <si>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</si>
  <si>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</si>
  <si>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</si>
  <si>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</si>
  <si>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</si>
  <si>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</si>
  <si>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</si>
  <si>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</si>
  <si>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</si>
  <si>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</si>
  <si>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</si>
  <si>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</si>
  <si>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</si>
  <si>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</si>
  <si>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</si>
  <si>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</si>
  <si>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</si>
  <si>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</si>
  <si>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</si>
  <si>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</si>
  <si>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</si>
  <si>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</si>
  <si>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</si>
  <si>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</si>
  <si>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</si>
  <si>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</si>
  <si>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</si>
  <si>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</si>
  <si>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</si>
  <si>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</si>
  <si>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</si>
  <si>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</si>
  <si>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</si>
  <si>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</si>
  <si>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</si>
  <si>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</si>
  <si>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</si>
  <si>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</si>
  <si>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</si>
  <si>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</si>
  <si>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</si>
  <si>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</si>
  <si>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</si>
  <si>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</si>
  <si>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</si>
  <si>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</si>
  <si>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</si>
  <si>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</si>
  <si>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</si>
  <si>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</si>
  <si>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</si>
  <si>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</si>
  <si>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</si>
  <si>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</si>
  <si>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</si>
  <si>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</si>
  <si>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</si>
  <si>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</si>
  <si>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</si>
  <si>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</si>
  <si>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</si>
  <si>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</si>
  <si>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</si>
  <si>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</si>
  <si>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</si>
  <si>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</si>
  <si>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</si>
  <si>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</si>
  <si>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</si>
  <si>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</si>
  <si>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</si>
  <si>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</si>
  <si>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</si>
  <si>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</si>
  <si>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</si>
  <si>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</si>
  <si>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</si>
  <si>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</si>
  <si>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</si>
  <si>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</si>
  <si>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</si>
  <si>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</si>
  <si>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</si>
  <si>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</si>
  <si>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</si>
  <si>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</si>
  <si>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</si>
  <si>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</si>
  <si>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</si>
  <si>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</si>
  <si>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</si>
  <si>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</si>
  <si>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</si>
  <si>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</si>
  <si>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</si>
  <si>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</si>
  <si>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</si>
  <si>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</si>
  <si>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</si>
  <si>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</si>
  <si>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</si>
  <si>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</si>
  <si>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</si>
  <si>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</si>
  <si>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</si>
  <si>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</si>
  <si>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</si>
  <si>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</si>
  <si>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</si>
  <si>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</si>
  <si>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</si>
  <si>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</si>
  <si>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</si>
  <si>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</si>
  <si>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</si>
  <si>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</si>
  <si>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</si>
  <si>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</si>
  <si>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</si>
  <si>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</si>
  <si>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</si>
  <si>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</si>
  <si>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</si>
  <si>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</si>
  <si>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</si>
  <si>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</si>
  <si>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</si>
  <si>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</si>
  <si>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</si>
  <si>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</si>
  <si>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</si>
  <si>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</si>
  <si>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</si>
  <si>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</si>
  <si>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</si>
  <si>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</si>
  <si>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</si>
  <si>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</si>
  <si>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</si>
  <si>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</si>
  <si>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</si>
  <si>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</si>
  <si>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</si>
  <si>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</si>
  <si>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</si>
  <si>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</si>
  <si>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</si>
  <si>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</si>
  <si>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</si>
  <si>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</si>
  <si>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</si>
  <si>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</si>
  <si>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</si>
  <si>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</si>
  <si>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</si>
  <si>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</si>
  <si>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</si>
  <si>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</si>
  <si>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</si>
  <si>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</si>
  <si>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</si>
  <si>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</si>
  <si>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</si>
  <si>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</si>
  <si>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</si>
  <si>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</si>
  <si>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</si>
  <si>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</si>
  <si>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</si>
  <si>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</si>
  <si>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</si>
  <si>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</si>
  <si>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</si>
  <si>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</si>
  <si>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</si>
  <si>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</si>
  <si>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</si>
  <si>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</si>
  <si>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</si>
  <si>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</si>
  <si>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</si>
  <si>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</si>
  <si>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</si>
  <si>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</si>
  <si>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</si>
  <si>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</si>
  <si>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</si>
  <si>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</si>
  <si>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</si>
  <si>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</si>
  <si>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</si>
  <si>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</si>
  <si>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</si>
  <si>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</si>
  <si>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</si>
  <si>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</si>
  <si>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</si>
  <si>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</si>
  <si>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</si>
  <si>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</si>
  <si>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</si>
  <si>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</si>
  <si>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</si>
  <si>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</si>
  <si>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</si>
  <si>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</si>
  <si>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</si>
  <si>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</si>
  <si>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</si>
  <si>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</si>
  <si>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</si>
  <si>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</si>
  <si>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</si>
  <si>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</si>
  <si>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</si>
  <si>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</si>
  <si>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</si>
  <si>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</si>
  <si>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</si>
  <si>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</si>
  <si>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</si>
  <si>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</si>
  <si>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</si>
  <si>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</si>
  <si>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</si>
  <si>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</si>
  <si>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</si>
  <si>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</si>
  <si>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</si>
  <si>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</si>
  <si>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</si>
  <si>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</si>
  <si>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</si>
  <si>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</si>
  <si>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</si>
  <si>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</si>
  <si>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</si>
  <si>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</si>
  <si>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</si>
  <si>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</si>
  <si>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</si>
  <si>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</si>
  <si>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</si>
  <si>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</si>
  <si>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</si>
  <si>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</si>
  <si>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</si>
  <si>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</si>
  <si>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</si>
  <si>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</si>
  <si>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</si>
  <si>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</si>
  <si>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</si>
  <si>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</si>
  <si>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</si>
  <si>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</si>
  <si>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</si>
  <si>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</si>
  <si>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</si>
  <si>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</si>
  <si>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</si>
  <si>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</si>
  <si>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</si>
  <si>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</si>
  <si>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</si>
  <si>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</si>
  <si>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</si>
  <si>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</si>
  <si>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</si>
  <si>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</si>
  <si>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</si>
  <si>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</si>
  <si>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</si>
  <si>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</si>
  <si>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</si>
  <si>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</si>
  <si>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</si>
  <si>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</si>
  <si>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</si>
  <si>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</si>
  <si>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</si>
  <si>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</si>
  <si>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</si>
  <si>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</si>
  <si>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</si>
  <si>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</si>
  <si>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</si>
  <si>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</si>
  <si>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</si>
  <si>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</si>
  <si>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</si>
  <si>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</si>
  <si>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</si>
  <si>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</si>
  <si>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</si>
  <si>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</si>
  <si>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</si>
  <si>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</si>
  <si>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</si>
  <si>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</si>
  <si>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</si>
  <si>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</si>
  <si>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</si>
  <si>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</si>
  <si>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</si>
  <si>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</si>
  <si>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</si>
  <si>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</si>
  <si>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</si>
  <si>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</si>
  <si>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</si>
  <si>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</si>
  <si>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</si>
  <si>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</si>
  <si>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</si>
  <si>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</si>
  <si>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</si>
  <si>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</si>
  <si>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</si>
  <si>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</si>
  <si>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</si>
  <si>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</si>
  <si>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</si>
  <si>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</si>
  <si>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</si>
  <si>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</si>
  <si>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</si>
  <si>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</si>
  <si>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</si>
  <si>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</si>
  <si>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</si>
  <si>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</si>
  <si>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</si>
  <si>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</si>
  <si>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</si>
  <si>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</si>
  <si>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</si>
  <si>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</si>
  <si>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</si>
  <si>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</si>
  <si>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</si>
  <si>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</si>
  <si>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</si>
  <si>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</si>
  <si>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</si>
  <si>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</si>
  <si>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</si>
  <si>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</si>
  <si>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</si>
  <si>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</si>
  <si>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</si>
  <si>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</si>
  <si>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</si>
  <si>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</si>
  <si>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</si>
  <si>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</si>
  <si>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</si>
  <si>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</si>
  <si>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</si>
  <si>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</si>
  <si>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</si>
  <si>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</si>
  <si>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</si>
  <si>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</si>
  <si>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</si>
  <si>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</si>
  <si>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</si>
  <si>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</si>
  <si>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</si>
  <si>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</si>
  <si>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</si>
  <si>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</si>
  <si>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</si>
  <si>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</si>
  <si>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</si>
  <si>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</si>
  <si>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</si>
  <si>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</si>
  <si>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</si>
  <si>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</si>
  <si>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</si>
  <si>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</si>
  <si>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</si>
  <si>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</si>
  <si>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</si>
  <si>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</si>
  <si>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</si>
  <si>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</si>
  <si>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</si>
  <si>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</si>
  <si>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</si>
  <si>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</si>
  <si>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</si>
  <si>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</si>
  <si>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</si>
  <si>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</si>
  <si>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</si>
  <si>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</si>
  <si>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</si>
  <si>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</si>
  <si>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</si>
  <si>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</si>
  <si>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</si>
  <si>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</si>
  <si>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</si>
  <si>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</si>
  <si>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</si>
  <si>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</si>
  <si>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</si>
  <si>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</si>
  <si>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</si>
  <si>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</si>
  <si>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</si>
  <si>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</si>
  <si>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</si>
  <si>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</si>
  <si>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</si>
  <si>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</si>
  <si>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</si>
  <si>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</si>
  <si>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</si>
  <si>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</si>
  <si>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</si>
  <si>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</si>
  <si>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</si>
  <si>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</si>
  <si>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</si>
  <si>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</si>
  <si>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</si>
  <si>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</si>
  <si>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</si>
  <si>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</si>
  <si>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</si>
  <si>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</si>
  <si>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</si>
  <si>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</si>
  <si>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</si>
  <si>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</si>
  <si>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</si>
  <si>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</si>
  <si>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</si>
  <si>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</si>
  <si>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</si>
  <si>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</si>
  <si>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</si>
  <si>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</si>
  <si>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</si>
  <si>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</si>
  <si>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</si>
  <si>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</si>
  <si>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</si>
  <si>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</si>
  <si>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</si>
  <si>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</si>
  <si>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</si>
  <si>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</si>
  <si>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</si>
  <si>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</si>
  <si>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</si>
  <si>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</si>
  <si>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</si>
  <si>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</si>
  <si>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</si>
  <si>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</si>
  <si>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</si>
  <si>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</si>
  <si>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</si>
  <si>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</si>
  <si>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</si>
  <si>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</si>
  <si>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</si>
  <si>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</si>
  <si>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</si>
  <si>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</si>
  <si>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</si>
  <si>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</si>
  <si>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</si>
  <si>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</si>
  <si>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</si>
  <si>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</si>
  <si>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</si>
  <si>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</si>
  <si>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</si>
  <si>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</si>
  <si>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</si>
  <si>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</si>
  <si>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</si>
  <si>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</si>
  <si>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</si>
  <si>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</si>
  <si>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</si>
  <si>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</si>
  <si>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</si>
  <si>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</si>
  <si>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</si>
  <si>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</si>
  <si>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</si>
  <si>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</si>
  <si>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</si>
  <si>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</si>
  <si>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</si>
  <si>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</si>
  <si>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</si>
  <si>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</si>
  <si>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</si>
  <si>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</si>
  <si>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</si>
  <si>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</si>
  <si>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</si>
  <si>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</si>
  <si>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</si>
  <si>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</si>
  <si>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</si>
  <si>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</si>
  <si>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</si>
  <si>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</si>
  <si>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</si>
  <si>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</si>
  <si>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</si>
  <si>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</si>
  <si>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</si>
  <si>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</si>
  <si>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</si>
  <si>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</si>
  <si>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</si>
  <si>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</si>
  <si>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</si>
  <si>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</si>
  <si>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</si>
  <si>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</si>
  <si>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</si>
  <si>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</si>
  <si>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</si>
  <si>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</si>
  <si>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</si>
  <si>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</si>
  <si>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</si>
  <si>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</si>
  <si>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</si>
  <si>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</si>
  <si>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</si>
  <si>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</si>
  <si>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</si>
  <si>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</si>
  <si>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</si>
  <si>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</si>
  <si>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</si>
  <si>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</si>
  <si>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</si>
  <si>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</si>
  <si>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</si>
  <si>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</si>
  <si>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</si>
  <si>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</si>
  <si>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</si>
  <si>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</si>
  <si>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</si>
  <si>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</si>
  <si>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</si>
  <si>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</si>
  <si>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</si>
  <si>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</si>
  <si>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</si>
  <si>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</si>
  <si>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</si>
  <si>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</si>
  <si>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</si>
  <si>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</si>
  <si>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</si>
  <si>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</si>
  <si>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</si>
  <si>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</si>
  <si>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</si>
  <si>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</si>
  <si>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</si>
  <si>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</si>
  <si>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</si>
  <si>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</si>
  <si>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</si>
  <si>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</si>
  <si>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</si>
  <si>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</si>
  <si>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</si>
  <si>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</si>
  <si>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</si>
  <si>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</si>
  <si>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</si>
  <si>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</si>
  <si>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</si>
  <si>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</si>
  <si>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</si>
  <si>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</si>
  <si>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</si>
  <si>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</si>
  <si>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</si>
  <si>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</si>
  <si>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</si>
  <si>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</si>
  <si>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</si>
  <si>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</si>
  <si>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</si>
  <si>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</si>
  <si>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</si>
  <si>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</si>
  <si>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</si>
  <si>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</si>
  <si>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</si>
  <si>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</si>
  <si>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</si>
  <si>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</si>
  <si>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</si>
  <si>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</si>
  <si>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</si>
  <si>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</si>
  <si>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</si>
  <si>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</si>
  <si>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</si>
  <si>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</si>
  <si>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</si>
  <si>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</si>
  <si>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</si>
  <si>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</si>
  <si>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</si>
  <si>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</si>
  <si>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</si>
  <si>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</si>
  <si>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</si>
  <si>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</si>
  <si>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</si>
  <si>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</si>
  <si>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</si>
  <si>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</si>
  <si>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</si>
  <si>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</si>
  <si>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</si>
  <si>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</si>
  <si>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</si>
  <si>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</si>
  <si>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</si>
  <si>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</si>
  <si>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</si>
  <si>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</si>
  <si>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</si>
  <si>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</si>
  <si>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</si>
  <si>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</si>
  <si>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</si>
  <si>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</si>
  <si>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</si>
  <si>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</si>
  <si>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</si>
  <si>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</si>
  <si>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</si>
  <si>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</si>
  <si>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</si>
  <si>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</si>
  <si>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</si>
  <si>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</si>
  <si>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</si>
  <si>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</si>
  <si>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</si>
  <si>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</si>
  <si>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</si>
  <si>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</si>
  <si>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</si>
  <si>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</si>
  <si>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</si>
  <si>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</si>
  <si>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</si>
  <si>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</si>
  <si>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</si>
  <si>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</si>
  <si>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</si>
  <si>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</si>
  <si>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</si>
  <si>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</si>
  <si>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</si>
  <si>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</si>
  <si>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</si>
  <si>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</si>
  <si>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</si>
  <si>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</si>
  <si>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</si>
  <si>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</si>
  <si>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</si>
  <si>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</si>
  <si>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</si>
  <si>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</si>
  <si>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</si>
  <si>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</si>
  <si>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</si>
  <si>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</si>
  <si>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</si>
  <si>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</si>
  <si>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</si>
  <si>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</si>
  <si>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</si>
  <si>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</si>
  <si>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</si>
  <si>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</si>
  <si>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</si>
  <si>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</si>
  <si>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</si>
  <si>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</si>
  <si>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</si>
  <si>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</si>
  <si>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</si>
  <si>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</si>
  <si>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</si>
  <si>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</si>
  <si>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</si>
  <si>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</si>
  <si>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</si>
  <si>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</si>
  <si>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</si>
  <si>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</si>
  <si>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</si>
  <si>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</si>
  <si>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</si>
  <si>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</si>
  <si>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</si>
  <si>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</si>
  <si>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</si>
  <si>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</si>
  <si>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</si>
  <si>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</si>
  <si>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</si>
  <si>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</si>
  <si>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</si>
  <si>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</si>
  <si>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</si>
  <si>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</si>
  <si>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</si>
  <si>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</si>
  <si>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</si>
  <si>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</si>
  <si>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</si>
  <si>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</si>
  <si>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</si>
  <si>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</si>
  <si>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</si>
  <si>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</si>
  <si>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</si>
  <si>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</si>
  <si>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</si>
  <si>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</si>
  <si>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</si>
  <si>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</si>
  <si>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</si>
  <si>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</si>
  <si>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</si>
  <si>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</si>
  <si>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</si>
  <si>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</si>
  <si>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</si>
  <si>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</si>
  <si>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</si>
  <si>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</si>
  <si>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</si>
  <si>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</si>
  <si>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</si>
  <si>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</si>
  <si>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</si>
  <si>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</si>
  <si>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</si>
  <si>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</si>
  <si>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</si>
  <si>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</si>
  <si>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</si>
  <si>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</si>
  <si>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</si>
  <si>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</si>
  <si>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</si>
  <si>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</si>
  <si>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</si>
  <si>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</si>
  <si>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</si>
  <si>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</si>
  <si>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</si>
  <si>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</si>
  <si>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</si>
  <si>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</si>
  <si>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</si>
  <si>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</si>
  <si>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</si>
  <si>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</si>
  <si>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</si>
  <si>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</si>
  <si>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</si>
  <si>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</si>
  <si>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</si>
  <si>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</si>
  <si>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</si>
  <si>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</si>
  <si>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</si>
  <si>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</si>
  <si>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</si>
  <si>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</si>
  <si>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</si>
  <si>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</si>
  <si>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</si>
  <si>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</si>
  <si>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</si>
  <si>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</si>
  <si>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</si>
  <si>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</si>
  <si>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</si>
  <si>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</si>
  <si>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</si>
  <si>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</si>
  <si>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</si>
  <si>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</si>
  <si>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</si>
  <si>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</si>
  <si>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</si>
  <si>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</si>
  <si>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</si>
  <si>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</si>
  <si>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</si>
  <si>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</si>
  <si>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</si>
  <si>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</si>
  <si>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</si>
  <si>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</si>
  <si>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</si>
  <si>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</si>
  <si>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</si>
  <si>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</si>
  <si>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</si>
  <si>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</si>
  <si>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</si>
  <si>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</si>
  <si>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</si>
  <si>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</si>
  <si>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</si>
  <si>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</si>
  <si>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</si>
  <si>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</si>
  <si>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</si>
  <si>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</si>
  <si>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</si>
  <si>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</si>
  <si>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</si>
  <si>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</si>
  <si>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</si>
  <si>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</si>
  <si>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</si>
  <si>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</si>
  <si>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</si>
  <si>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</si>
  <si>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</si>
  <si>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</si>
  <si>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</si>
  <si>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</si>
  <si>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</si>
  <si>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</si>
  <si>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</si>
  <si>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</si>
  <si>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</si>
  <si>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</si>
  <si>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</si>
  <si>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</si>
  <si>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</si>
  <si>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</si>
  <si>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</si>
  <si>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</si>
  <si>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</si>
  <si>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</si>
  <si>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</si>
  <si>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</si>
  <si>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</si>
  <si>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</si>
  <si>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</si>
  <si>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</si>
  <si>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</si>
  <si>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</si>
  <si>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</si>
  <si>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</si>
  <si>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</si>
  <si>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</si>
  <si>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</si>
  <si>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</si>
  <si>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</si>
  <si>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</si>
  <si>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</si>
  <si>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</si>
  <si>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</si>
  <si>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</si>
  <si>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</si>
  <si>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</si>
  <si>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</si>
  <si>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</si>
  <si>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</si>
  <si>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</si>
  <si>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</si>
  <si>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</si>
  <si>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</si>
  <si>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</si>
  <si>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</si>
  <si>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</si>
  <si>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</si>
  <si>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</si>
  <si>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</si>
  <si>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</si>
  <si>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</si>
  <si>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</si>
  <si>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</si>
  <si>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</si>
  <si>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</si>
  <si>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</si>
  <si>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</si>
  <si>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</si>
  <si>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</si>
  <si>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</si>
  <si>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</si>
  <si>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</si>
  <si>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</si>
  <si>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</si>
  <si>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</si>
  <si>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</si>
  <si>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</si>
  <si>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</si>
  <si>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</si>
  <si>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</si>
  <si>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</si>
  <si>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</si>
  <si>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</si>
  <si>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</si>
  <si>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</si>
  <si>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</si>
  <si>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</si>
  <si>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</si>
  <si>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</si>
  <si>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</si>
  <si>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</si>
  <si>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</si>
  <si>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</si>
  <si>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</si>
  <si>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</si>
  <si>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</si>
  <si>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</si>
  <si>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</si>
  <si>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</si>
  <si>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</si>
  <si>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</si>
  <si>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</si>
  <si>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</si>
  <si>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</si>
  <si>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</si>
  <si>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</si>
  <si>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</si>
  <si>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</si>
  <si>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</si>
  <si>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</si>
  <si>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</si>
  <si>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</si>
  <si>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</si>
  <si>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</si>
  <si>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</si>
  <si>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</si>
  <si>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</si>
  <si>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</si>
  <si>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</si>
  <si>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</si>
  <si>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</si>
  <si>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</si>
  <si>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</si>
  <si>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</si>
  <si>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</si>
  <si>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</si>
  <si>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</si>
  <si>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</si>
  <si>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</si>
  <si>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</si>
  <si>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</si>
  <si>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</si>
  <si>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</si>
  <si>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</si>
  <si>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</si>
  <si>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</si>
  <si>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</si>
  <si>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</si>
  <si>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</si>
  <si>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</si>
  <si>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</si>
  <si>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</si>
  <si>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</si>
  <si>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</si>
  <si>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</si>
  <si>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</si>
  <si>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</si>
  <si>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</si>
  <si>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</si>
  <si>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</si>
  <si>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</si>
  <si>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</si>
  <si>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</si>
  <si>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</si>
  <si>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</si>
  <si>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</si>
  <si>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</si>
  <si>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</si>
  <si>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</si>
  <si>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</si>
  <si>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</si>
  <si>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</si>
  <si>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</si>
  <si>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</si>
  <si>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</si>
  <si>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</si>
  <si>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</si>
  <si>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</si>
  <si>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</si>
  <si>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</si>
  <si>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</si>
  <si>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</si>
  <si>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</si>
  <si>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</si>
  <si>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</si>
  <si>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</si>
  <si>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</si>
  <si>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</si>
  <si>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</si>
  <si>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</si>
  <si>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</si>
  <si>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</si>
  <si>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</si>
  <si>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</si>
  <si>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</si>
  <si>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</si>
  <si>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</si>
  <si>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</si>
  <si>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</si>
  <si>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</si>
  <si>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</si>
  <si>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</si>
  <si>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</si>
  <si>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</si>
  <si>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</si>
  <si>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</si>
  <si>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</si>
  <si>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</si>
  <si>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</si>
  <si>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</si>
  <si>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</si>
  <si>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</si>
  <si>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</si>
  <si>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</si>
  <si>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</si>
  <si>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</si>
  <si>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</si>
  <si>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</si>
  <si>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</si>
  <si>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</si>
  <si>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</si>
  <si>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</si>
  <si>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</si>
  <si>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</si>
  <si>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</si>
  <si>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</si>
  <si>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</si>
  <si>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</si>
  <si>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</si>
  <si>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</si>
  <si>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</si>
  <si>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</si>
  <si>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</si>
  <si>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</si>
  <si>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</si>
  <si>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</si>
  <si>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</si>
  <si>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</si>
  <si>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</si>
  <si>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</si>
  <si>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</si>
  <si>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</si>
  <si>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</si>
  <si>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</si>
  <si>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</si>
  <si>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</si>
  <si>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</si>
  <si>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</si>
  <si>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</si>
  <si>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</si>
  <si>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</si>
  <si>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</si>
  <si>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</si>
  <si>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</si>
  <si>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</si>
  <si>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</si>
  <si>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</si>
  <si>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</si>
  <si>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</si>
  <si>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</si>
  <si>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</si>
  <si>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</si>
  <si>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</si>
  <si>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</si>
  <si>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</si>
  <si>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</si>
  <si>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</si>
  <si>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</si>
  <si>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</si>
  <si>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</si>
  <si>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</si>
  <si>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</si>
  <si>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</si>
  <si>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</si>
  <si>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</si>
  <si>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</si>
  <si>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</si>
  <si>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</si>
  <si>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</si>
  <si>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</si>
  <si>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</si>
  <si>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</si>
  <si>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</si>
  <si>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</si>
  <si>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</si>
  <si>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</si>
  <si>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</si>
  <si>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</si>
  <si>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</si>
  <si>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</si>
  <si>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</si>
  <si>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</si>
  <si>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</si>
  <si>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</si>
  <si>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</si>
  <si>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</si>
  <si>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</si>
  <si>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</si>
  <si>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</si>
  <si>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</si>
  <si>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</si>
  <si>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</si>
  <si>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</si>
  <si>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</si>
  <si>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</si>
  <si>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</si>
  <si>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</si>
  <si>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</si>
  <si>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</si>
  <si>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</si>
  <si>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</si>
  <si>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</si>
  <si>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</si>
  <si>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</si>
  <si>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</si>
  <si>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</si>
  <si>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</si>
  <si>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</si>
  <si>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</si>
  <si>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</si>
  <si>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</si>
  <si>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</si>
  <si>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</si>
  <si>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</si>
  <si>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</si>
  <si>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</si>
  <si>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</si>
  <si>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</si>
  <si>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</si>
  <si>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</si>
  <si>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</si>
  <si>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</si>
  <si>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</si>
  <si>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</si>
  <si>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</si>
  <si>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</si>
  <si>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</si>
  <si>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</si>
  <si>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</si>
  <si>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</si>
  <si>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</si>
  <si>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</si>
  <si>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</si>
  <si>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</si>
  <si>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</si>
  <si>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</si>
  <si>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</si>
  <si>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</si>
  <si>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</si>
  <si>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</si>
  <si>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</si>
  <si>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</si>
  <si>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</si>
  <si>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</si>
  <si>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</si>
  <si>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</si>
  <si>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</si>
  <si>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</si>
  <si>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</si>
  <si>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</si>
  <si>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</si>
  <si>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</si>
  <si>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</si>
  <si>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</si>
  <si>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</si>
  <si>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</si>
  <si>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</si>
  <si>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</si>
  <si>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</si>
  <si>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</si>
  <si>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</si>
  <si>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</si>
  <si>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</si>
  <si>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</si>
  <si>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</si>
  <si>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</si>
  <si>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</si>
  <si>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</si>
  <si>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</si>
  <si>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</si>
  <si>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</si>
  <si>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</si>
  <si>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</si>
  <si>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</si>
  <si>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</si>
  <si>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</si>
  <si>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</si>
  <si>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</si>
  <si>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</si>
  <si>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</si>
  <si>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</si>
  <si>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</si>
  <si>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</si>
  <si>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</si>
  <si>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</si>
  <si>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</si>
  <si>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</si>
  <si>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</si>
  <si>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</si>
  <si>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</si>
  <si>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</si>
  <si>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</si>
  <si>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</si>
  <si>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</si>
  <si>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</si>
  <si>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</si>
  <si>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</si>
  <si>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</si>
  <si>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</si>
  <si>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</si>
  <si>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</si>
  <si>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</si>
  <si>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</si>
  <si>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</si>
  <si>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</si>
  <si>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</si>
  <si>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</si>
  <si>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</si>
  <si>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</si>
  <si>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</si>
  <si>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</si>
  <si>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</si>
  <si>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</si>
  <si>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</si>
  <si>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</si>
  <si>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</si>
  <si>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</si>
  <si>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</si>
  <si>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</si>
  <si>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</si>
  <si>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</si>
  <si>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</si>
  <si>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</si>
  <si>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</si>
  <si>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</si>
  <si>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</si>
  <si>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</si>
  <si>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</si>
  <si>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</si>
  <si>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</si>
  <si>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</si>
  <si>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</si>
  <si>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</si>
  <si>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</si>
  <si>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</si>
  <si>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</si>
  <si>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</si>
  <si>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</si>
  <si>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</si>
  <si>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</si>
  <si>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</si>
  <si>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</si>
  <si>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</si>
  <si>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</si>
  <si>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</si>
  <si>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</si>
  <si>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</si>
  <si>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</si>
  <si>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</si>
  <si>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</si>
  <si>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</si>
  <si>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</si>
  <si>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</si>
  <si>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</si>
  <si>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</si>
  <si>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</si>
  <si>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</si>
  <si>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</si>
  <si>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</si>
  <si>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</si>
  <si>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</si>
  <si>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</si>
  <si>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</si>
  <si>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</si>
  <si>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</si>
  <si>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</si>
  <si>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</si>
  <si>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</si>
  <si>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</si>
  <si>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</si>
  <si>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</si>
  <si>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</si>
  <si>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</si>
  <si>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</si>
  <si>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</si>
  <si>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</si>
  <si>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</si>
  <si>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</si>
  <si>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</si>
  <si>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</si>
  <si>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</si>
  <si>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</si>
  <si>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</si>
  <si>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</si>
  <si>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</si>
  <si>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</si>
  <si>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</si>
  <si>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</si>
  <si>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</si>
  <si>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</si>
  <si>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</si>
  <si>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</si>
  <si>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</si>
  <si>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</si>
  <si>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</si>
  <si>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</si>
  <si>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</si>
  <si>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</si>
  <si>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</si>
  <si>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</si>
  <si>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</si>
  <si>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</si>
  <si>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</si>
  <si>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</si>
  <si>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</si>
  <si>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</si>
  <si>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</si>
  <si>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</si>
  <si>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</si>
  <si>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</si>
  <si>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</si>
  <si>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</si>
  <si>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</si>
  <si>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</si>
  <si>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</si>
  <si>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</si>
  <si>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</si>
  <si>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</si>
  <si>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</si>
  <si>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</si>
  <si>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</si>
  <si>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</si>
  <si>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</si>
  <si>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</si>
  <si>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</si>
  <si>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</si>
  <si>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</si>
  <si>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</si>
  <si>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</si>
  <si>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</si>
  <si>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</si>
  <si>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</si>
  <si>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</si>
  <si>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</si>
  <si>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</si>
  <si>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</si>
  <si>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</si>
  <si>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</si>
  <si>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</si>
  <si>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</si>
  <si>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</si>
  <si>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</si>
  <si>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</si>
  <si>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</si>
  <si>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</si>
  <si>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</si>
  <si>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</si>
  <si>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</si>
  <si>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</si>
  <si>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</si>
  <si>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</si>
  <si>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</si>
  <si>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</si>
  <si>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</si>
  <si>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</si>
  <si>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</si>
  <si>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</si>
  <si>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</si>
  <si>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</si>
  <si>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</si>
  <si>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</si>
  <si>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</si>
  <si>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</si>
  <si>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</si>
  <si>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</si>
  <si>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</si>
  <si>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</si>
  <si>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</si>
  <si>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</si>
  <si>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</si>
  <si>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</si>
  <si>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</si>
  <si>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</si>
  <si>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</si>
  <si>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</si>
  <si>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</si>
  <si>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</si>
  <si>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</si>
  <si>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</si>
  <si>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</si>
  <si>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</si>
  <si>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</si>
  <si>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</si>
  <si>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</si>
  <si>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</si>
  <si>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</si>
  <si>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</si>
  <si>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</si>
  <si>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</si>
  <si>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</si>
  <si>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</si>
  <si>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</si>
  <si>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</si>
  <si>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</si>
  <si>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</si>
  <si>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</si>
  <si>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</si>
  <si>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</si>
  <si>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</si>
  <si>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</si>
  <si>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</si>
  <si>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</si>
  <si>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</si>
  <si>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</si>
  <si>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</si>
  <si>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</si>
  <si>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</si>
  <si>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</si>
  <si>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</si>
  <si>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</si>
  <si>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</si>
  <si>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</si>
  <si>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</si>
  <si>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</si>
  <si>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</si>
  <si>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</si>
  <si>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</si>
  <si>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</si>
  <si>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</si>
  <si>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</si>
  <si>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</si>
  <si>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</si>
  <si>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</si>
  <si>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</si>
  <si>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</si>
  <si>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</si>
  <si>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</si>
  <si>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</si>
  <si>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</si>
  <si>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</si>
  <si>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</si>
  <si>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</si>
  <si>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</si>
  <si>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</si>
  <si>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</si>
  <si>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</si>
  <si>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</si>
  <si>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</si>
  <si>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</si>
  <si>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</si>
  <si>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</si>
  <si>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</si>
  <si>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</si>
  <si>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</si>
  <si>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</si>
  <si>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</si>
  <si>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</si>
  <si>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</si>
  <si>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</si>
  <si>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</si>
  <si>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</si>
  <si>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</si>
  <si>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</si>
  <si>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</si>
  <si>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</si>
  <si>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</si>
  <si>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</si>
  <si>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</si>
  <si>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</si>
  <si>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</si>
  <si>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</si>
  <si>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</si>
  <si>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</si>
  <si>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</si>
  <si>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</si>
  <si>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</si>
  <si>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</si>
  <si>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</si>
  <si>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</si>
  <si>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</si>
  <si>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</si>
  <si>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</si>
  <si>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</si>
  <si>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</si>
  <si>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</si>
  <si>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</si>
  <si>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</si>
  <si>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</si>
  <si>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</si>
  <si>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</si>
  <si>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</si>
  <si>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</si>
  <si>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</si>
  <si>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</si>
  <si>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</si>
  <si>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</si>
  <si>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</si>
  <si>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</si>
  <si>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</si>
  <si>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</si>
  <si>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</si>
  <si>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</si>
  <si>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</si>
  <si>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</si>
  <si>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</si>
  <si>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</si>
  <si>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</si>
  <si>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</si>
  <si>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</si>
  <si>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</si>
  <si>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</si>
  <si>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</si>
  <si>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</si>
  <si>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</si>
  <si>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</si>
  <si>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</si>
  <si>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</si>
  <si>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</si>
  <si>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</si>
  <si>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</si>
  <si>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</si>
  <si>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</si>
  <si>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</si>
  <si>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</si>
  <si>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</si>
  <si>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</si>
  <si>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</si>
  <si>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</si>
  <si>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</si>
  <si>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</si>
  <si>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</si>
  <si>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</si>
  <si>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</si>
  <si>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</si>
  <si>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</si>
  <si>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</si>
  <si>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</si>
  <si>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</si>
  <si>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</si>
  <si>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</si>
  <si>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</si>
  <si>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</si>
  <si>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</si>
  <si>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</si>
  <si>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</si>
  <si>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</si>
  <si>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</si>
  <si>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</si>
  <si>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</si>
  <si>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</si>
  <si>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</si>
  <si>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</si>
  <si>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</si>
  <si>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</si>
  <si>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</si>
  <si>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</si>
  <si>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</si>
  <si>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</si>
  <si>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</si>
  <si>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</si>
  <si>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</si>
  <si>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</si>
  <si>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</si>
  <si>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</si>
  <si>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</si>
  <si>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</si>
  <si>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</si>
  <si>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</si>
  <si>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</si>
  <si>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</si>
  <si>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</si>
  <si>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</si>
  <si>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</si>
  <si>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</si>
  <si>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</si>
  <si>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</si>
  <si>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</si>
  <si>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</si>
  <si>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</si>
  <si>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</si>
  <si>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</si>
  <si>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</si>
  <si>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</si>
  <si>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</si>
  <si>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</si>
  <si>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</si>
  <si>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</si>
  <si>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</si>
  <si>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</si>
  <si>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</si>
  <si>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</si>
  <si>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</si>
  <si>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</si>
  <si>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</si>
  <si>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</si>
  <si>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</si>
  <si>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</si>
  <si>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</si>
  <si>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</si>
  <si>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</si>
  <si>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</si>
  <si>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</si>
  <si>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</si>
  <si>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</si>
  <si>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</si>
  <si>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</si>
  <si>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</si>
  <si>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</si>
  <si>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</si>
  <si>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</si>
  <si>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</si>
  <si>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</si>
  <si>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</si>
  <si>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</si>
  <si>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</si>
  <si>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</si>
  <si>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</si>
  <si>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</si>
  <si>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</si>
  <si>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</si>
  <si>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</si>
  <si>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</si>
  <si>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</si>
  <si>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</si>
  <si>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</si>
  <si>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</si>
  <si>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</si>
  <si>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</si>
  <si>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</si>
  <si>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</si>
  <si>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</si>
  <si>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</si>
  <si>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</si>
  <si>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</si>
  <si>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</si>
  <si>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</si>
  <si>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</si>
  <si>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</si>
  <si>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</si>
  <si>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</si>
  <si>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</si>
  <si>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</si>
  <si>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</si>
  <si>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</si>
  <si>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</si>
  <si>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</si>
  <si>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</si>
  <si>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</si>
  <si>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</si>
  <si>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</si>
  <si>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</si>
  <si>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</si>
  <si>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</si>
  <si>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</si>
  <si>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</si>
  <si>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</si>
  <si>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</si>
  <si>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</si>
  <si>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</si>
  <si>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</si>
  <si>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</si>
  <si>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</si>
  <si>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</si>
  <si>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</si>
  <si>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</si>
  <si>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</si>
  <si>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</si>
  <si>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</si>
  <si>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</si>
  <si>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</si>
  <si>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</si>
  <si>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</si>
  <si>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</si>
  <si>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</si>
  <si>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</si>
  <si>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</si>
  <si>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</si>
  <si>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</si>
  <si>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</si>
  <si>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</si>
  <si>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</si>
  <si>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</si>
  <si>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</si>
  <si>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</si>
  <si>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</si>
  <si>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</si>
  <si>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</si>
  <si>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</si>
  <si>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</si>
  <si>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</si>
  <si>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</si>
  <si>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</si>
  <si>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</si>
  <si>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</si>
  <si>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</si>
  <si>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</si>
  <si>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</si>
  <si>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</si>
  <si>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</si>
  <si>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</si>
  <si>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</si>
  <si>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</si>
  <si>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</si>
  <si>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</si>
  <si>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</si>
  <si>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</si>
  <si>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</si>
  <si>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</si>
  <si>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</si>
  <si>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</si>
  <si>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</si>
  <si>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</si>
  <si>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</si>
  <si>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</si>
  <si>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</si>
  <si>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</si>
  <si>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</si>
  <si>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</si>
  <si>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</si>
  <si>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</si>
  <si>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</si>
  <si>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</si>
  <si>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</si>
  <si>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</si>
  <si>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</si>
  <si>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</si>
  <si>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</si>
  <si>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</si>
  <si>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</si>
  <si>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</si>
  <si>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</si>
  <si>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</si>
  <si>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</si>
  <si>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</si>
  <si>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</si>
  <si>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</si>
  <si>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</si>
  <si>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</si>
  <si>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</si>
  <si>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</si>
  <si>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</si>
  <si>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</si>
  <si>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</si>
  <si>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</si>
  <si>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</si>
  <si>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</si>
  <si>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</si>
  <si>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</si>
  <si>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</si>
  <si>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</si>
  <si>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</si>
  <si>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</si>
  <si>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</si>
  <si>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</si>
  <si>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</si>
  <si>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</si>
  <si>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</si>
  <si>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</si>
  <si>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</si>
  <si>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</si>
  <si>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</si>
  <si>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</si>
  <si>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</si>
  <si>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</si>
  <si>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</si>
  <si>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</si>
  <si>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</si>
  <si>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</si>
  <si>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</si>
  <si>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</si>
  <si>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</si>
  <si>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</si>
  <si>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</si>
  <si>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</si>
  <si>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</si>
  <si>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</si>
  <si>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</si>
  <si>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</si>
  <si>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</si>
  <si>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</si>
  <si>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</si>
  <si>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</si>
  <si>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</si>
  <si>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</si>
  <si>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</si>
  <si>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</si>
  <si>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</si>
  <si>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</si>
  <si>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</si>
  <si>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</si>
  <si>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</si>
  <si>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</si>
  <si>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</si>
  <si>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</si>
  <si>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</si>
  <si>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</si>
  <si>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</si>
  <si>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</si>
  <si>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</si>
  <si>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</si>
  <si>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</si>
  <si>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</si>
  <si>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</si>
  <si>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</si>
  <si>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</si>
  <si>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</si>
  <si>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</si>
  <si>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</si>
  <si>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</si>
  <si>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</si>
  <si>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</si>
  <si>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</si>
  <si>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</si>
  <si>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</si>
  <si>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</si>
  <si>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</si>
  <si>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</si>
  <si>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</si>
  <si>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</si>
  <si>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</si>
  <si>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</si>
  <si>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</si>
  <si>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</si>
  <si>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</si>
  <si>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</si>
  <si>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</si>
  <si>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</si>
  <si>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</si>
  <si>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</si>
  <si>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</si>
  <si>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</si>
  <si>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</si>
  <si>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</si>
  <si>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</si>
  <si>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</si>
  <si>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</si>
  <si>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</si>
  <si>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</si>
  <si>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</si>
  <si>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</si>
  <si>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</si>
  <si>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</si>
  <si>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</si>
  <si>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</si>
  <si>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</si>
  <si>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</si>
  <si>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</si>
  <si>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</si>
  <si>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</si>
  <si>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</si>
  <si>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</si>
  <si>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</si>
  <si>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</si>
  <si>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</si>
  <si>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</si>
  <si>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</si>
  <si>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</si>
  <si>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</si>
  <si>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</si>
  <si>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</si>
  <si>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</si>
  <si>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</si>
  <si>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</si>
  <si>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</si>
  <si>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</si>
  <si>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</si>
  <si>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</si>
  <si>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</si>
  <si>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</si>
  <si>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</si>
  <si>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</si>
  <si>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</si>
  <si>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</si>
  <si>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</si>
  <si>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</si>
  <si>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</si>
  <si>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</si>
  <si>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</si>
  <si>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</si>
  <si>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</si>
  <si>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</si>
  <si>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</si>
  <si>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</si>
  <si>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</si>
  <si>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</si>
  <si>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</si>
  <si>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</si>
  <si>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</si>
  <si>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</si>
  <si>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</si>
  <si>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</si>
  <si>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</si>
  <si>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</si>
  <si>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</si>
  <si>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</si>
  <si>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</si>
  <si>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</si>
  <si>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</si>
  <si>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</si>
  <si>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</si>
  <si>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</si>
  <si>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</si>
  <si>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</si>
  <si>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</si>
  <si>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</si>
  <si>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</si>
  <si>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</si>
  <si>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</si>
  <si>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</si>
  <si>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</si>
  <si>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</si>
  <si>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</si>
  <si>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</si>
  <si>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</si>
  <si>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</si>
  <si>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</si>
  <si>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</si>
  <si>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</si>
  <si>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</si>
  <si>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</si>
  <si>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</si>
  <si>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</si>
  <si>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</si>
  <si>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</si>
  <si>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</si>
  <si>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</si>
  <si>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</si>
  <si>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</si>
  <si>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</si>
  <si>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</si>
  <si>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</si>
  <si>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</si>
  <si>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</si>
  <si>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</si>
  <si>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</si>
  <si>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</si>
  <si>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</si>
  <si>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</si>
  <si>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</si>
  <si>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</si>
  <si>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</si>
  <si>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</si>
  <si>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</si>
  <si>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</si>
  <si>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</si>
  <si>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</si>
  <si>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</si>
  <si>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</si>
  <si>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</si>
  <si>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</si>
  <si>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</si>
  <si>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</si>
  <si>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</si>
  <si>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</si>
  <si>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</si>
  <si>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</si>
  <si>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</si>
  <si>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</si>
  <si>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</si>
  <si>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</si>
  <si>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</si>
  <si>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</si>
  <si>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</si>
  <si>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</si>
  <si>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</si>
  <si>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</si>
  <si>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</si>
  <si>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</si>
  <si>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</si>
  <si>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</si>
  <si>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</si>
  <si>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</si>
  <si>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</si>
  <si>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</si>
  <si>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</si>
  <si>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</si>
  <si>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</si>
  <si>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</si>
  <si>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</si>
  <si>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</si>
  <si>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</si>
  <si>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</si>
  <si>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</si>
  <si>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</si>
  <si>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</si>
  <si>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</si>
  <si>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</si>
  <si>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</si>
  <si>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</si>
  <si>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</si>
  <si>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</si>
  <si>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</si>
  <si>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</si>
  <si>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</si>
  <si>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</si>
  <si>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</si>
  <si>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</si>
  <si>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</si>
  <si>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</si>
  <si>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</si>
  <si>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</si>
  <si>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</si>
  <si>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</si>
  <si>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</si>
  <si>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</si>
  <si>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</si>
  <si>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</si>
  <si>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</si>
  <si>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</si>
  <si>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</si>
  <si>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</si>
  <si>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</si>
  <si>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</si>
  <si>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</si>
  <si>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</si>
  <si>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</si>
  <si>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</si>
  <si>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</si>
  <si>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</si>
  <si>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</si>
  <si>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</si>
  <si>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</si>
  <si>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</si>
  <si>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</si>
  <si>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</si>
  <si>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</si>
  <si>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</si>
  <si>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</si>
  <si>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</si>
  <si>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</si>
  <si>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</si>
  <si>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</si>
  <si>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</si>
  <si>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</si>
  <si>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</si>
  <si>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</si>
  <si>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</si>
  <si>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</si>
  <si>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</si>
  <si>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</si>
  <si>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</si>
  <si>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</si>
  <si>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</si>
  <si>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</si>
  <si>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</si>
  <si>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</si>
  <si>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</si>
  <si>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</si>
  <si>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</si>
  <si>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</si>
  <si>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</si>
  <si>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</si>
  <si>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</si>
  <si>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</si>
  <si>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</si>
  <si>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</si>
  <si>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</si>
  <si>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</si>
  <si>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</si>
  <si>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</si>
  <si>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</si>
  <si>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</si>
  <si>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</si>
  <si>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</si>
  <si>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</si>
  <si>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</si>
  <si>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</si>
  <si>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</si>
  <si>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</si>
  <si>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</si>
  <si>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</si>
  <si>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</si>
  <si>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</si>
  <si>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</si>
  <si>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</si>
  <si>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</si>
  <si>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</si>
  <si>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</si>
  <si>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</si>
  <si>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</si>
  <si>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</si>
  <si>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</si>
  <si>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</si>
  <si>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</si>
  <si>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</si>
  <si>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</si>
  <si>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</si>
  <si>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</si>
  <si>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</si>
  <si>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</si>
  <si>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</si>
  <si>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</si>
  <si>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</si>
  <si>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</si>
  <si>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</si>
  <si>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</si>
  <si>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</si>
  <si>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</si>
  <si>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</si>
  <si>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</si>
  <si>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</si>
  <si>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</si>
  <si>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</si>
  <si>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</si>
  <si>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</si>
  <si>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</si>
  <si>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</si>
  <si>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</si>
  <si>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</si>
  <si>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</si>
  <si>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</si>
  <si>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</si>
  <si>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</si>
  <si>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</si>
  <si>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</si>
  <si>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</si>
  <si>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</si>
  <si>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</si>
  <si>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</si>
  <si>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</si>
  <si>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</si>
  <si>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</si>
  <si>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</si>
  <si>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</si>
  <si>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</si>
  <si>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</si>
  <si>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</si>
  <si>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</si>
  <si>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</si>
  <si>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</si>
  <si>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</si>
  <si>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</si>
  <si>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</si>
  <si>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</si>
  <si>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</si>
  <si>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</si>
  <si>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</si>
  <si>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</si>
  <si>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</si>
  <si>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</si>
  <si>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</si>
  <si>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</si>
  <si>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</si>
  <si>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</si>
  <si>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</si>
  <si>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</si>
  <si>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</si>
  <si>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</si>
  <si>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</si>
  <si>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</si>
  <si>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</si>
  <si>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</si>
  <si>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</si>
  <si>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</si>
  <si>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</si>
  <si>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</si>
  <si>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</si>
  <si>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</si>
  <si>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</si>
  <si>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</si>
  <si>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</si>
  <si>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</si>
  <si>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</si>
  <si>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</si>
  <si>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</si>
  <si>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</si>
  <si>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</si>
  <si>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</si>
  <si>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</si>
  <si>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</si>
  <si>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</si>
  <si>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</si>
  <si>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</si>
  <si>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</si>
  <si>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</si>
  <si>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</si>
  <si>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</si>
  <si>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</si>
  <si>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</si>
  <si>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</si>
  <si>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</si>
  <si>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</si>
  <si>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</si>
  <si>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</si>
  <si>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</si>
  <si>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</si>
  <si>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</si>
  <si>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</si>
  <si>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</si>
  <si>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</si>
  <si>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</si>
  <si>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</si>
  <si>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</si>
  <si>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</si>
  <si>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</si>
  <si>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</si>
  <si>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</si>
  <si>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</si>
  <si>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</si>
  <si>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</si>
  <si>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</si>
  <si>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</si>
  <si>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</si>
  <si>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</si>
  <si>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</si>
  <si>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</si>
  <si>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</si>
  <si>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</si>
  <si>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</si>
  <si>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</si>
  <si>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</si>
  <si>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</si>
  <si>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</si>
  <si>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</si>
  <si>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</si>
  <si>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</si>
  <si>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</si>
  <si>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</si>
  <si>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</si>
  <si>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</si>
  <si>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</si>
  <si>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</si>
  <si>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</si>
  <si>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</si>
  <si>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</si>
  <si>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</si>
  <si>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</si>
  <si>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</si>
  <si>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</si>
  <si>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</si>
  <si>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</si>
  <si>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</si>
  <si>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</si>
  <si>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</si>
  <si>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</si>
  <si>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</si>
  <si>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</si>
  <si>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</si>
  <si>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</si>
  <si>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</si>
  <si>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</si>
  <si>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</si>
  <si>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</si>
  <si>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</si>
  <si>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</si>
  <si>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</si>
  <si>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</si>
  <si>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</si>
  <si>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</si>
  <si>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</si>
  <si>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</si>
  <si>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</si>
  <si>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</si>
  <si>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</si>
  <si>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</si>
  <si>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</si>
  <si>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</si>
  <si>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</si>
  <si>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</si>
  <si>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</si>
  <si>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</si>
  <si>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</si>
  <si>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</si>
  <si>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</si>
  <si>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</si>
  <si>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</si>
  <si>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</si>
  <si>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</si>
  <si>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</si>
  <si>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</si>
  <si>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</si>
  <si>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</si>
  <si>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</si>
  <si>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</si>
  <si>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</si>
  <si>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</si>
  <si>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</si>
  <si>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</si>
  <si>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</si>
  <si>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</si>
  <si>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</si>
  <si>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</si>
  <si>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</si>
  <si>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</si>
  <si>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</si>
  <si>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</si>
  <si>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</si>
  <si>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</si>
  <si>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</si>
  <si>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</si>
  <si>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</si>
  <si>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</si>
  <si>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</si>
  <si>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</si>
  <si>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</si>
  <si>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</si>
  <si>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</si>
  <si>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</si>
  <si>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</si>
  <si>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</si>
  <si>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</si>
  <si>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</si>
  <si>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</si>
  <si>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</si>
  <si>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</si>
  <si>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</si>
  <si>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</si>
  <si>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</si>
  <si>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</si>
  <si>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</si>
  <si>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</si>
  <si>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</si>
  <si>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</si>
  <si>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</si>
  <si>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</si>
  <si>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</si>
  <si>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</si>
  <si>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</si>
  <si>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</si>
  <si>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</si>
  <si>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</si>
  <si>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</si>
  <si>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</si>
  <si>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</si>
  <si>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</si>
  <si>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</si>
  <si>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</si>
  <si>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</si>
  <si>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</si>
  <si>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</si>
  <si>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</si>
  <si>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</si>
  <si>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</si>
  <si>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</si>
  <si>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</si>
  <si>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</si>
  <si>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</si>
  <si>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</si>
  <si>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</si>
  <si>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</si>
  <si>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</si>
  <si>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</si>
  <si>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</si>
  <si>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</si>
  <si>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</si>
  <si>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</si>
  <si>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</si>
  <si>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</si>
  <si>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</si>
  <si>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</si>
  <si>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</si>
  <si>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</si>
  <si>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</si>
  <si>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</si>
  <si>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</si>
  <si>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</si>
  <si>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</si>
  <si>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</si>
  <si>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</si>
  <si>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</si>
  <si>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</si>
  <si>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</si>
  <si>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</si>
  <si>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</si>
  <si>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</si>
  <si>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</si>
  <si>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</si>
  <si>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</si>
  <si>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</si>
  <si>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</si>
  <si>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</si>
  <si>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</si>
  <si>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</si>
  <si>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</si>
  <si>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</si>
  <si>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</si>
  <si>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</si>
  <si>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</si>
  <si>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</si>
  <si>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</si>
  <si>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</si>
  <si>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</si>
  <si>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</si>
  <si>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</si>
  <si>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</si>
  <si>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</si>
  <si>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</si>
  <si>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</si>
  <si>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</si>
  <si>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</si>
  <si>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</si>
  <si>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</si>
  <si>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</si>
  <si>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</si>
  <si>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</si>
  <si>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</si>
  <si>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</si>
  <si>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</si>
  <si>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</si>
  <si>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</si>
  <si>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</si>
  <si>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</si>
  <si>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</si>
  <si>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</si>
  <si>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</si>
  <si>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</si>
  <si>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</si>
  <si>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</si>
  <si>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</si>
  <si>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</si>
  <si>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</si>
  <si>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</si>
  <si>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</si>
  <si>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</si>
  <si>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</si>
  <si>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</si>
  <si>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</si>
  <si>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</si>
  <si>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</si>
  <si>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</si>
  <si>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</si>
  <si>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</si>
  <si>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</si>
  <si>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</si>
  <si>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</si>
  <si>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</si>
  <si>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</si>
  <si>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</si>
  <si>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</si>
  <si>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</si>
  <si>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</si>
  <si>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</si>
  <si>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</si>
  <si>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</si>
  <si>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</si>
  <si>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</si>
  <si>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</si>
  <si>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</si>
  <si>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</si>
  <si>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</si>
  <si>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</si>
  <si>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</si>
  <si>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</si>
  <si>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</si>
  <si>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</si>
  <si>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</si>
  <si>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</si>
  <si>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</si>
  <si>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</si>
  <si>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</si>
  <si>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</si>
  <si>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</si>
  <si>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</si>
  <si>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</si>
  <si>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</si>
  <si>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</si>
  <si>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</si>
  <si>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</si>
  <si>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</si>
  <si>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</si>
  <si>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</si>
  <si>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</si>
  <si>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</si>
  <si>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</si>
  <si>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</si>
  <si>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</si>
  <si>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</si>
  <si>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</si>
  <si>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</si>
  <si>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</si>
  <si>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</si>
  <si>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</si>
  <si>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</si>
  <si>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</si>
  <si>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</si>
  <si>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</si>
  <si>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</si>
  <si>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</si>
  <si>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</si>
  <si>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</si>
  <si>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</si>
  <si>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</si>
  <si>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</si>
  <si>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</si>
  <si>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</si>
  <si>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</si>
  <si>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</si>
  <si>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</si>
  <si>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</si>
  <si>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</si>
  <si>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</si>
  <si>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</si>
  <si>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</si>
  <si>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</si>
  <si>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</si>
  <si>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</si>
  <si>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</si>
  <si>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</si>
  <si>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</si>
  <si>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</si>
  <si>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</si>
  <si>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</si>
  <si>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</si>
  <si>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</si>
  <si>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</si>
  <si>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</si>
  <si>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</si>
  <si>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</si>
  <si>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</si>
  <si>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</si>
  <si>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</si>
  <si>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</si>
  <si>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</si>
  <si>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</si>
  <si>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</si>
  <si>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</si>
  <si>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</si>
  <si>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</si>
  <si>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</si>
  <si>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</si>
  <si>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</si>
  <si>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</si>
  <si>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</si>
  <si>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</si>
  <si>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</si>
  <si>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</si>
  <si>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</si>
  <si>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</si>
  <si>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</si>
  <si>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</si>
  <si>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</si>
  <si>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</si>
  <si>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</si>
  <si>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</si>
  <si>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</si>
  <si>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</si>
  <si>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</si>
  <si>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</si>
  <si>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</si>
  <si>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</si>
  <si>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</si>
  <si>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</si>
  <si>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</si>
  <si>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</si>
  <si>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</si>
  <si>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</si>
  <si>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</si>
  <si>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</si>
  <si>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</si>
  <si>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</si>
  <si>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</si>
  <si>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</si>
  <si>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</si>
  <si>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</si>
  <si>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</si>
  <si>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</si>
  <si>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</si>
  <si>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</si>
  <si>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</si>
  <si>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</si>
  <si>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</si>
  <si>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</si>
  <si>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</si>
  <si>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</si>
  <si>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</si>
  <si>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</si>
  <si>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</si>
  <si>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</si>
  <si>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</si>
  <si>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</si>
  <si>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</si>
  <si>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</si>
  <si>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</si>
  <si>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</si>
  <si>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</si>
  <si>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</si>
  <si>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</si>
  <si>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</si>
  <si>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</si>
  <si>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</si>
  <si>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</si>
  <si>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</si>
  <si>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</si>
  <si>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</si>
  <si>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</si>
  <si>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</si>
  <si>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</si>
  <si>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</si>
  <si>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</si>
  <si>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</si>
  <si>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</si>
  <si>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</si>
  <si>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</si>
  <si>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</si>
  <si>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</si>
  <si>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</si>
  <si>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</si>
  <si>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</si>
  <si>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</si>
  <si>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</si>
  <si>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</si>
  <si>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</si>
  <si>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</si>
  <si>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</si>
  <si>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</si>
  <si>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</si>
  <si>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</si>
  <si>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</si>
  <si>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</si>
  <si>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</si>
  <si>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</si>
  <si>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</si>
  <si>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</si>
  <si>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</si>
  <si>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</si>
  <si>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</si>
  <si>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</si>
  <si>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</si>
  <si>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</si>
  <si>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</si>
  <si>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</si>
  <si>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</si>
  <si>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</si>
  <si>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</si>
  <si>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</si>
  <si>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</si>
  <si>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</si>
  <si>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</si>
  <si>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</si>
  <si>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</si>
  <si>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</si>
  <si>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</si>
  <si>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</si>
  <si>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</si>
  <si>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</si>
  <si>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</si>
  <si>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</si>
  <si>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</si>
  <si>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</si>
  <si>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</si>
  <si>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</si>
  <si>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</si>
  <si>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</si>
  <si>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</si>
  <si>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</si>
  <si>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</si>
  <si>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</si>
  <si>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</si>
  <si>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</si>
  <si>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</si>
  <si>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</si>
  <si>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</si>
  <si>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</si>
  <si>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</si>
  <si>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</si>
  <si>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</si>
  <si>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</si>
  <si>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</si>
  <si>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</si>
  <si>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</si>
  <si>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</si>
  <si>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</si>
  <si>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</si>
  <si>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</si>
  <si>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</si>
  <si>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</si>
  <si>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</si>
  <si>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</si>
  <si>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</si>
  <si>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</si>
  <si>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</si>
  <si>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</si>
  <si>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</si>
  <si>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</si>
  <si>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</si>
  <si>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</si>
  <si>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</si>
  <si>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</si>
  <si>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</si>
  <si>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</si>
  <si>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</si>
  <si>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</si>
  <si>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</si>
  <si>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</si>
  <si>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</si>
  <si>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</si>
  <si>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</si>
  <si>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</si>
  <si>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</si>
  <si>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</si>
  <si>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</si>
  <si>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</si>
  <si>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</si>
  <si>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</si>
  <si>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</si>
  <si>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</si>
  <si>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</si>
  <si>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</si>
  <si>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</si>
  <si>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</si>
  <si>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</si>
  <si>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</si>
  <si>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</si>
  <si>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</si>
  <si>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</si>
  <si>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</si>
  <si>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</si>
  <si>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</si>
  <si>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</si>
  <si>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</si>
  <si>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</si>
  <si>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</si>
  <si>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</si>
  <si>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</si>
  <si>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</si>
  <si>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</si>
  <si>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</si>
  <si>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</si>
  <si>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</si>
  <si>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</si>
  <si>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</si>
  <si>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</si>
  <si>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</si>
  <si>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</si>
  <si>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</si>
  <si>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</si>
  <si>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</si>
  <si>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</si>
  <si>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</si>
  <si>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</si>
  <si>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</si>
  <si>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</si>
  <si>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</si>
  <si>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</si>
  <si>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</si>
  <si>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</si>
  <si>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</si>
  <si>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</si>
  <si>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</si>
  <si>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</si>
  <si>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</si>
  <si>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</si>
  <si>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</si>
  <si>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</si>
  <si>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</si>
  <si>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</si>
  <si>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</si>
  <si>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</si>
  <si>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</si>
  <si>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</si>
  <si>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</si>
  <si>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</si>
  <si>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</si>
  <si>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</si>
  <si>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</si>
  <si>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</si>
  <si>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</si>
  <si>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</si>
  <si>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</si>
  <si>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</si>
  <si>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</si>
  <si>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</si>
  <si>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</si>
  <si>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</si>
  <si>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</si>
  <si>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</si>
  <si>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</si>
  <si>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</si>
  <si>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</si>
  <si>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</si>
  <si>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</si>
  <si>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</si>
  <si>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</si>
  <si>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</si>
  <si>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</si>
  <si>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</si>
  <si>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</si>
  <si>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</si>
  <si>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</si>
  <si>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</si>
  <si>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</si>
  <si>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</si>
  <si>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</si>
  <si>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</si>
  <si>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</si>
  <si>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</si>
  <si>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</si>
  <si>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</si>
  <si>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</si>
  <si>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</si>
  <si>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</si>
  <si>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</si>
  <si>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</si>
  <si>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</si>
  <si>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</si>
  <si>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</si>
  <si>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</si>
  <si>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</si>
  <si>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</si>
  <si>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</si>
  <si>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</si>
  <si>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</si>
  <si>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</si>
  <si>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</si>
  <si>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</si>
  <si>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</si>
  <si>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</si>
  <si>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</si>
  <si>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</si>
  <si>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</si>
  <si>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</si>
  <si>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</si>
  <si>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</si>
  <si>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</si>
  <si>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</si>
  <si>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</si>
  <si>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</si>
  <si>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</si>
  <si>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</si>
  <si>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</si>
  <si>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</si>
  <si>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</si>
  <si>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</si>
  <si>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</si>
  <si>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</si>
  <si>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</si>
  <si>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</si>
  <si>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</si>
  <si>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</si>
  <si>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</si>
  <si>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</si>
  <si>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</si>
  <si>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</si>
  <si>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</si>
  <si>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</si>
  <si>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</si>
  <si>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</si>
  <si>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</si>
  <si>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</si>
  <si>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</si>
  <si>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</si>
  <si>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</si>
  <si>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</si>
  <si>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</si>
  <si>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</si>
  <si>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</si>
  <si>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</si>
  <si>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</si>
  <si>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</si>
  <si>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</si>
  <si>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</si>
  <si>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</si>
  <si>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</si>
  <si>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</si>
  <si>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</si>
  <si>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</si>
  <si>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</si>
  <si>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</si>
  <si>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</si>
  <si>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</si>
  <si>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</si>
  <si>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</si>
  <si>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</si>
  <si>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</si>
  <si>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</si>
  <si>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</si>
  <si>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</si>
  <si>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</si>
  <si>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</si>
  <si>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</si>
  <si>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</si>
  <si>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</si>
  <si>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</si>
  <si>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</si>
  <si>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</si>
  <si>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</si>
  <si>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</si>
  <si>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</si>
  <si>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</si>
  <si>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</si>
  <si>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</si>
  <si>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</si>
  <si>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</si>
  <si>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</si>
  <si>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</si>
  <si>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</si>
  <si>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</si>
  <si>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</si>
  <si>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</si>
  <si>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</si>
  <si>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</si>
  <si>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</si>
  <si>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</si>
  <si>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</si>
  <si>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</si>
  <si>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</si>
  <si>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</si>
  <si>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</si>
  <si>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</si>
  <si>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</si>
  <si>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</si>
  <si>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</si>
  <si>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</si>
  <si>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</si>
  <si>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</si>
  <si>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</si>
  <si>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</si>
  <si>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</si>
  <si>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</si>
  <si>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</si>
  <si>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</si>
  <si>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</si>
  <si>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</si>
  <si>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</si>
  <si>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</si>
  <si>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</si>
  <si>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</si>
  <si>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</si>
  <si>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</si>
  <si>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</si>
  <si>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</si>
  <si>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</si>
  <si>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</si>
  <si>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</si>
  <si>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</si>
  <si>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</si>
  <si>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</si>
  <si>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</si>
  <si>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</si>
  <si>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</si>
  <si>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</si>
  <si>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</si>
  <si>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</si>
  <si>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</si>
  <si>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</si>
  <si>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</si>
  <si>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</si>
  <si>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</si>
  <si>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</si>
  <si>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</si>
  <si>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</si>
  <si>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</si>
  <si>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</si>
  <si>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</si>
  <si>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</si>
  <si>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</si>
  <si>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</si>
  <si>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</si>
  <si>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</si>
  <si>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</si>
  <si>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</si>
  <si>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</si>
  <si>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</si>
  <si>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</si>
  <si>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</si>
  <si>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</si>
  <si>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</si>
  <si>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</si>
  <si>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</si>
  <si>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</si>
  <si>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</si>
  <si>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</si>
  <si>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</si>
  <si>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</si>
  <si>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</si>
  <si>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</si>
  <si>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</si>
  <si>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</si>
  <si>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</si>
  <si>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</si>
  <si>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</si>
  <si>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</si>
  <si>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</si>
  <si>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</si>
  <si>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</si>
  <si>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</si>
  <si>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</si>
  <si>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</si>
  <si>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</si>
  <si>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</si>
  <si>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</si>
  <si>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</si>
  <si>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</si>
  <si>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</si>
  <si>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</si>
  <si>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</si>
  <si>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</si>
  <si>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</si>
  <si>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</si>
  <si>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</si>
  <si>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</si>
  <si>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</si>
  <si>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</si>
  <si>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</si>
  <si>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</si>
  <si>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</si>
  <si>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</si>
  <si>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</si>
  <si>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</si>
  <si>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</si>
  <si>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</si>
  <si>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</si>
  <si>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</si>
  <si>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</si>
  <si>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</si>
  <si>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</si>
  <si>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</si>
  <si>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</si>
  <si>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</si>
  <si>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</si>
  <si>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</si>
  <si>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</si>
  <si>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</si>
  <si>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</si>
  <si>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</si>
  <si>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</si>
  <si>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</si>
  <si>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</si>
  <si>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</si>
  <si>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</si>
  <si>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</si>
  <si>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</si>
  <si>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</si>
  <si>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</si>
  <si>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</si>
  <si>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</si>
  <si>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</si>
  <si>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</si>
  <si>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</si>
  <si>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</si>
  <si>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</si>
  <si>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</si>
  <si>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</si>
  <si>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</si>
  <si>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</si>
  <si>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</si>
  <si>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</si>
  <si>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</si>
  <si>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</si>
  <si>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</si>
  <si>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</si>
  <si>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</si>
  <si>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</si>
  <si>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</si>
  <si>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</si>
  <si>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</si>
  <si>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</si>
  <si>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</si>
  <si>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</si>
  <si>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</si>
  <si>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</si>
  <si>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</si>
  <si>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</si>
  <si>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</si>
  <si>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</si>
  <si>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</si>
  <si>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</si>
  <si>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</si>
  <si>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</si>
  <si>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</si>
  <si>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</si>
  <si>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</si>
  <si>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</si>
  <si>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</si>
  <si>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</si>
  <si>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</si>
  <si>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</si>
  <si>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</si>
  <si>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</si>
  <si>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</si>
  <si>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</si>
  <si>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</si>
  <si>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</si>
  <si>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</si>
  <si>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</si>
  <si>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</si>
  <si>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</si>
  <si>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</si>
  <si>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</si>
  <si>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</si>
  <si>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</si>
  <si>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</si>
  <si>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</si>
  <si>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</si>
  <si>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</si>
  <si>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</si>
  <si>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</si>
  <si>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</si>
  <si>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</si>
  <si>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</si>
  <si>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</si>
  <si>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</si>
  <si>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</si>
  <si>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</si>
  <si>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</si>
  <si>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</si>
  <si>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</si>
  <si>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</si>
  <si>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</si>
  <si>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</si>
  <si>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</si>
  <si>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</si>
  <si>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</si>
  <si>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</si>
  <si>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</si>
  <si>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</si>
  <si>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</si>
  <si>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</si>
  <si>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</si>
  <si>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</si>
  <si>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</si>
  <si>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</si>
  <si>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</si>
  <si>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</si>
  <si>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</si>
  <si>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</si>
  <si>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</si>
  <si>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</si>
  <si>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</si>
  <si>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</si>
  <si>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</si>
  <si>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</si>
  <si>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</si>
  <si>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</si>
  <si>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</si>
  <si>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</si>
  <si>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</si>
  <si>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</si>
  <si>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</si>
  <si>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</si>
  <si>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</si>
  <si>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</si>
  <si>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</si>
  <si>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</si>
  <si>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</si>
  <si>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</si>
  <si>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</si>
  <si>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</si>
  <si>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</si>
  <si>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</si>
  <si>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</si>
  <si>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</si>
  <si>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</si>
  <si>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</si>
  <si>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</si>
  <si>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</si>
  <si>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</si>
  <si>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</si>
  <si>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</si>
  <si>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</si>
  <si>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</si>
  <si>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</si>
  <si>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</si>
  <si>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</si>
  <si>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</si>
  <si>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</si>
  <si>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</si>
  <si>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</si>
  <si>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</si>
  <si>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</si>
  <si>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</si>
  <si>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</si>
  <si>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</si>
  <si>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</si>
  <si>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</si>
  <si>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</si>
  <si>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</si>
  <si>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</si>
  <si>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</si>
  <si>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</si>
  <si>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</si>
  <si>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</si>
  <si>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</si>
  <si>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</si>
  <si>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</si>
  <si>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</si>
  <si>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</si>
  <si>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</si>
  <si>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</si>
  <si>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</si>
  <si>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</si>
  <si>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</si>
  <si>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</si>
  <si>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</si>
  <si>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</si>
  <si>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</si>
  <si>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</si>
  <si>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</si>
  <si>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</si>
  <si>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</si>
  <si>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</si>
  <si>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</si>
  <si>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</si>
  <si>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</si>
  <si>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</si>
  <si>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</si>
  <si>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</si>
  <si>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</si>
  <si>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</si>
  <si>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</si>
  <si>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</si>
  <si>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</si>
  <si>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</si>
  <si>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</si>
  <si>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</si>
  <si>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</si>
  <si>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</si>
  <si>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</si>
  <si>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</si>
  <si>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</si>
  <si>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</si>
  <si>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</si>
  <si>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</si>
  <si>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</si>
  <si>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</si>
  <si>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</si>
  <si>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</si>
  <si>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</si>
  <si>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</si>
  <si>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</si>
  <si>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</si>
  <si>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</si>
  <si>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</si>
  <si>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</si>
  <si>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</si>
  <si>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</si>
  <si>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</si>
  <si>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</si>
  <si>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</si>
  <si>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</si>
  <si>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</si>
  <si>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</si>
  <si>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</si>
  <si>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</si>
  <si>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</si>
  <si>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</si>
  <si>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</si>
  <si>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</si>
  <si>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</si>
  <si>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</si>
  <si>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</si>
  <si>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</si>
  <si>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</si>
  <si>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</si>
  <si>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</si>
  <si>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</si>
  <si>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</si>
  <si>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</si>
  <si>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</si>
  <si>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</si>
  <si>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</si>
  <si>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</si>
  <si>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</si>
  <si>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</si>
  <si>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</si>
  <si>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</si>
  <si>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</si>
  <si>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</si>
  <si>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</si>
  <si>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</si>
  <si>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</si>
  <si>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</si>
  <si>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</si>
  <si>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</si>
  <si>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</si>
  <si>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</si>
  <si>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</si>
  <si>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</si>
  <si>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</si>
  <si>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</si>
  <si>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</si>
  <si>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</si>
  <si>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</si>
  <si>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</si>
  <si>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</si>
  <si>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</si>
  <si>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</si>
  <si>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</si>
  <si>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</si>
  <si>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</si>
  <si>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</si>
  <si>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</si>
  <si>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</si>
  <si>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</si>
  <si>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</si>
  <si>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</si>
  <si>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</si>
  <si>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</si>
  <si>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</si>
  <si>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</si>
  <si>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</si>
  <si>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</si>
  <si>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</si>
  <si>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</si>
  <si>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</si>
  <si>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</si>
  <si>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</si>
  <si>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</si>
  <si>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</si>
  <si>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</si>
  <si>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</si>
  <si>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</si>
  <si>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</si>
  <si>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</si>
  <si>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</si>
  <si>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</si>
  <si>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</si>
  <si>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</si>
  <si>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</si>
  <si>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</si>
  <si>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</si>
  <si>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</si>
  <si>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</si>
  <si>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</si>
  <si>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</si>
  <si>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</si>
  <si>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</si>
  <si>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</si>
  <si>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</si>
  <si>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</si>
  <si>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</si>
  <si>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</si>
  <si>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</si>
  <si>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</si>
  <si>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</si>
  <si>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</si>
  <si>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</si>
  <si>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</si>
  <si>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</si>
  <si>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</si>
  <si>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</si>
  <si>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</si>
  <si>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</si>
  <si>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</si>
  <si>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</si>
  <si>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</si>
  <si>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</si>
  <si>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</si>
  <si>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</si>
  <si>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</si>
  <si>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</si>
  <si>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</si>
  <si>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</si>
  <si>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</si>
  <si>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</si>
  <si>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</si>
  <si>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</si>
  <si>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</si>
  <si>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</si>
  <si>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</si>
  <si>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</si>
  <si>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</si>
  <si>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</si>
  <si>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</si>
  <si>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</si>
  <si>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</si>
  <si>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</si>
  <si>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</si>
  <si>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</si>
  <si>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</si>
  <si>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</si>
  <si>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</si>
  <si>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</si>
  <si>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</si>
  <si>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</si>
  <si>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</si>
  <si>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</si>
  <si>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</si>
  <si>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</si>
  <si>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</si>
  <si>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</si>
  <si>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</si>
  <si>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</si>
  <si>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</si>
  <si>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</si>
  <si>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</si>
  <si>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</si>
  <si>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</si>
  <si>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</si>
  <si>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</si>
  <si>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</si>
  <si>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</si>
  <si>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</si>
  <si>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</si>
  <si>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</si>
  <si>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</si>
  <si>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</si>
  <si>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</si>
  <si>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</si>
  <si>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</si>
  <si>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</si>
  <si>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</si>
  <si>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</si>
  <si>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</si>
  <si>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</si>
  <si>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</si>
  <si>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</si>
  <si>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</si>
  <si>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</si>
  <si>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</si>
  <si>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</si>
  <si>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</si>
  <si>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</si>
  <si>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</si>
  <si>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</si>
  <si>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</si>
  <si>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</si>
  <si>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</si>
  <si>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</si>
  <si>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</si>
  <si>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</si>
  <si>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</si>
  <si>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</si>
  <si>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</si>
  <si>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</si>
  <si>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</si>
  <si>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</si>
  <si>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</si>
  <si>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</si>
  <si>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</si>
  <si>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</si>
  <si>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</si>
  <si>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</si>
  <si>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</si>
  <si>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</si>
  <si>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</si>
  <si>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</si>
  <si>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</si>
  <si>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</si>
  <si>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</si>
  <si>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</si>
  <si>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</si>
  <si>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</si>
  <si>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</si>
  <si>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</si>
  <si>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</si>
  <si>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</si>
  <si>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</si>
  <si>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</si>
  <si>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</si>
  <si>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</si>
  <si>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</si>
  <si>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</si>
  <si>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</si>
  <si>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</si>
  <si>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</si>
  <si>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</si>
  <si>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</si>
  <si>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</si>
  <si>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</si>
  <si>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</si>
  <si>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</si>
  <si>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</si>
  <si>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</si>
  <si>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</si>
  <si>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</si>
  <si>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</si>
  <si>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</si>
  <si>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</si>
  <si>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</si>
  <si>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</si>
  <si>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</si>
  <si>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</si>
  <si>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</si>
  <si>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</si>
  <si>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</si>
  <si>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</si>
  <si>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</si>
  <si>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</si>
  <si>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</si>
  <si>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</si>
  <si>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</si>
  <si>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</si>
  <si>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</si>
  <si>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</si>
  <si>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</si>
  <si>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</si>
  <si>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</si>
  <si>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</si>
  <si>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</si>
  <si>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</si>
  <si>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</si>
  <si>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</si>
  <si>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</si>
  <si>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</si>
  <si>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</si>
  <si>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</si>
  <si>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</si>
  <si>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</si>
  <si>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</si>
  <si>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</si>
  <si>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</si>
  <si>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</si>
  <si>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</si>
  <si>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</si>
  <si>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</si>
  <si>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</si>
  <si>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</si>
  <si>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</si>
  <si>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</si>
  <si>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</si>
  <si>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</si>
  <si>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</si>
  <si>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</si>
  <si>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</si>
  <si>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</si>
  <si>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</si>
  <si>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</si>
  <si>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</si>
  <si>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</si>
  <si>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</si>
  <si>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</si>
  <si>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</si>
  <si>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</si>
  <si>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</si>
  <si>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</si>
  <si>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</si>
  <si>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</si>
  <si>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</si>
  <si>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</si>
  <si>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</si>
  <si>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</si>
  <si>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</si>
  <si>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</si>
  <si>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</si>
  <si>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</si>
  <si>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</si>
  <si>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</si>
  <si>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</si>
  <si>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</si>
  <si>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</si>
  <si>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</si>
  <si>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</si>
  <si>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</si>
  <si>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</si>
  <si>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</si>
  <si>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</si>
  <si>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</si>
  <si>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</si>
  <si>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</si>
  <si>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</si>
  <si>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</si>
  <si>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</si>
  <si>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</si>
  <si>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</si>
  <si>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</si>
  <si>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</si>
  <si>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</si>
  <si>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</si>
  <si>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</si>
  <si>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</si>
  <si>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</si>
  <si>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</si>
  <si>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</si>
  <si>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</si>
  <si>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</si>
  <si>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</si>
  <si>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</si>
  <si>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</si>
  <si>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</si>
  <si>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</si>
  <si>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</si>
  <si>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</si>
  <si>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</si>
  <si>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</si>
  <si>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</si>
  <si>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</si>
  <si>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</si>
  <si>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</si>
  <si>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</si>
  <si>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</si>
  <si>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</si>
  <si>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</si>
  <si>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</si>
  <si>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</si>
  <si>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</si>
  <si>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</si>
  <si>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</si>
  <si>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</si>
  <si>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</si>
  <si>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</si>
  <si>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</si>
  <si>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</si>
  <si>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</si>
  <si>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</si>
  <si>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</si>
  <si>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</si>
  <si>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</si>
  <si>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</si>
  <si>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</si>
  <si>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</si>
  <si>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</si>
  <si>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</si>
  <si>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</si>
  <si>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</si>
  <si>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</si>
  <si>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</si>
  <si>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</si>
  <si>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</si>
  <si>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</si>
  <si>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</si>
  <si>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</si>
  <si>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</si>
  <si>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</si>
  <si>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</si>
  <si>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</si>
  <si>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</si>
  <si>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</si>
  <si>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</si>
  <si>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</si>
  <si>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</si>
  <si>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</si>
  <si>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</si>
  <si>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</si>
  <si>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</si>
  <si>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</si>
  <si>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</si>
  <si>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</si>
  <si>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</si>
  <si>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</si>
  <si>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</si>
  <si>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</si>
  <si>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</si>
  <si>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</si>
  <si>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</si>
  <si>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</si>
  <si>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</si>
  <si>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</si>
  <si>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</si>
  <si>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</si>
  <si>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</si>
  <si>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</si>
  <si>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</si>
  <si>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</si>
  <si>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</si>
  <si>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</si>
  <si>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</si>
  <si>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</si>
  <si>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</si>
  <si>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</si>
  <si>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</si>
  <si>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</si>
  <si>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</si>
  <si>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</si>
  <si>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</si>
  <si>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</si>
  <si>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</si>
  <si>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</si>
  <si>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</si>
  <si>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</si>
  <si>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</si>
  <si>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</si>
  <si>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</si>
  <si>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</si>
  <si>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</si>
  <si>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</si>
  <si>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</si>
  <si>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</si>
  <si>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</si>
  <si>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</si>
  <si>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</si>
  <si>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</si>
  <si>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</si>
  <si>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</si>
  <si>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</si>
  <si>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</si>
  <si>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</si>
  <si>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</si>
  <si>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</si>
  <si>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</si>
  <si>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</si>
  <si>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</si>
  <si>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</si>
  <si>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</si>
  <si>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</si>
  <si>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</si>
  <si>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</si>
  <si>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</si>
  <si>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</si>
  <si>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</si>
  <si>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</si>
  <si>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</si>
  <si>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</si>
  <si>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</si>
  <si>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</si>
  <si>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</si>
  <si>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</si>
  <si>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</si>
  <si>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</si>
  <si>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</si>
  <si>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</si>
  <si>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</si>
  <si>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</si>
  <si>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</si>
  <si>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</si>
  <si>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</si>
  <si>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</si>
  <si>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</si>
  <si>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</si>
  <si>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</si>
  <si>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</si>
  <si>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</si>
  <si>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</si>
  <si>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</si>
  <si>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</si>
  <si>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</si>
  <si>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</si>
  <si>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</si>
  <si>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</si>
  <si>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</si>
  <si>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</si>
  <si>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</si>
  <si>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</si>
  <si>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</si>
  <si>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</si>
  <si>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</si>
  <si>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</si>
  <si>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</si>
  <si>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</si>
  <si>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</si>
  <si>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</si>
  <si>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</si>
  <si>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</si>
  <si>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</si>
  <si>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</si>
  <si>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</si>
  <si>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</si>
  <si>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</si>
  <si>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</si>
  <si>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</si>
  <si>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</si>
  <si>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</si>
  <si>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</si>
  <si>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</si>
  <si>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</si>
  <si>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</si>
  <si>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</si>
  <si>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</si>
  <si>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</si>
  <si>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</si>
  <si>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</si>
  <si>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</si>
  <si>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</si>
  <si>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</si>
  <si>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</si>
  <si>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</si>
  <si>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</si>
  <si>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</si>
  <si>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</si>
  <si>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</si>
  <si>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</si>
  <si>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</si>
  <si>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</si>
  <si>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</si>
  <si>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</si>
  <si>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</si>
  <si>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</si>
  <si>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</si>
  <si>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</si>
  <si>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</si>
  <si>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</si>
  <si>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</si>
  <si>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</si>
  <si>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</si>
  <si>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</si>
  <si>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</si>
  <si>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</si>
  <si>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</si>
  <si>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</si>
  <si>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</si>
  <si>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</si>
  <si>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</si>
  <si>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</si>
  <si>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</si>
  <si>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</si>
  <si>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</si>
  <si>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</si>
  <si>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</si>
  <si>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</si>
  <si>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</si>
  <si>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</si>
  <si>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</si>
  <si>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</si>
  <si>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</si>
  <si>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</si>
  <si>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</si>
  <si>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</si>
  <si>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</si>
  <si>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</si>
  <si>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</si>
  <si>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</si>
  <si>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</si>
  <si>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</si>
  <si>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</si>
  <si>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</si>
  <si>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</si>
  <si>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</si>
  <si>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</si>
  <si>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</si>
  <si>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</si>
  <si>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</si>
  <si>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</si>
  <si>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</si>
  <si>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</si>
  <si>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</si>
  <si>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</si>
  <si>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</si>
  <si>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</si>
  <si>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</si>
  <si>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</si>
  <si>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</si>
  <si>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</si>
  <si>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</si>
  <si>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</si>
  <si>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</si>
  <si>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</si>
  <si>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</si>
  <si>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</si>
  <si>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</si>
  <si>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</si>
  <si>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</si>
  <si>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</si>
  <si>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</si>
  <si>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</si>
  <si>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</si>
  <si>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</si>
  <si>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</si>
  <si>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</si>
  <si>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</si>
  <si>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</si>
  <si>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</si>
  <si>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</si>
  <si>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</si>
  <si>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</si>
  <si>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</si>
  <si>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</si>
  <si>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</si>
  <si>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</si>
  <si>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</si>
  <si>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</si>
  <si>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</si>
  <si>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</si>
  <si>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</si>
  <si>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</si>
  <si>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</si>
  <si>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</si>
  <si>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</si>
  <si>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</si>
  <si>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</si>
  <si>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</si>
  <si>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</si>
  <si>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</si>
  <si>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</si>
  <si>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</si>
  <si>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</si>
  <si>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</si>
  <si>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</si>
  <si>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</si>
  <si>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</si>
  <si>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</si>
  <si>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</si>
  <si>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</si>
  <si>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</si>
  <si>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</si>
  <si>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</si>
  <si>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</si>
  <si>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</si>
  <si>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</si>
  <si>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</si>
  <si>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</si>
  <si>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</si>
  <si>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</si>
  <si>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</si>
  <si>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</si>
  <si>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</si>
  <si>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</si>
  <si>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</si>
  <si>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</si>
  <si>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</si>
  <si>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</si>
  <si>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</si>
  <si>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</si>
  <si>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</si>
  <si>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</si>
  <si>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</si>
  <si>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</si>
  <si>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</si>
  <si>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</si>
  <si>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</si>
  <si>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</si>
  <si>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</si>
  <si>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</si>
  <si>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</si>
  <si>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</si>
  <si>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</si>
  <si>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</si>
  <si>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</si>
  <si>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</si>
  <si>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</si>
  <si>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</si>
  <si>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</si>
  <si>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</si>
  <si>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</si>
  <si>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</si>
  <si>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</si>
  <si>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</si>
  <si>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</si>
  <si>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</si>
  <si>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</si>
  <si>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</si>
  <si>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</si>
  <si>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</si>
  <si>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</si>
  <si>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</si>
  <si>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</si>
  <si>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</si>
  <si>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</si>
  <si>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</si>
  <si>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</si>
  <si>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</si>
  <si>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</si>
  <si>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</si>
  <si>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</si>
  <si>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</si>
  <si>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</si>
  <si>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</si>
  <si>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</si>
  <si>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</si>
  <si>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</si>
  <si>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</si>
  <si>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</si>
  <si>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</si>
  <si>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</si>
  <si>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</si>
  <si>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</si>
  <si>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</si>
  <si>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</si>
  <si>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</si>
  <si>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</si>
  <si>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</si>
  <si>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</si>
  <si>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</si>
  <si>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</si>
  <si>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</si>
  <si>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</si>
  <si>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</si>
  <si>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</si>
  <si>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</si>
  <si>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</si>
  <si>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</si>
  <si>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</si>
  <si>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</si>
  <si>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</si>
  <si>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</si>
  <si>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</si>
  <si>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</si>
  <si>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</si>
  <si>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</si>
  <si>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</si>
  <si>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</si>
  <si>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</si>
  <si>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</si>
  <si>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</si>
  <si>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</si>
  <si>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</si>
  <si>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</si>
  <si>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</si>
  <si>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</si>
  <si>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</si>
  <si>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</si>
  <si>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</si>
  <si>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</si>
  <si>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</si>
  <si>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</si>
  <si>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</si>
  <si>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</si>
  <si>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</si>
  <si>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</si>
  <si>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</si>
  <si>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</si>
  <si>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</si>
  <si>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</si>
  <si>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</si>
  <si>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</si>
  <si>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</si>
  <si>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</si>
  <si>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</si>
  <si>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</si>
  <si>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</si>
  <si>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</si>
  <si>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</si>
  <si>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</si>
  <si>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</si>
  <si>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</si>
  <si>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</si>
  <si>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</si>
  <si>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</si>
  <si>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</si>
  <si>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</si>
  <si>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</si>
  <si>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</si>
  <si>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</si>
  <si>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</si>
  <si>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</si>
  <si>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</si>
  <si>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</si>
  <si>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</si>
  <si>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</si>
  <si>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</si>
  <si>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</si>
  <si>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</si>
  <si>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</si>
  <si>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</si>
  <si>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</si>
  <si>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</si>
  <si>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</si>
  <si>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</si>
  <si>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</si>
  <si>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</si>
  <si>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</si>
  <si>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</si>
  <si>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</si>
  <si>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</si>
  <si>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</si>
  <si>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</si>
  <si>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</si>
  <si>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</si>
  <si>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</si>
  <si>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</si>
  <si>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</si>
  <si>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</si>
  <si>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</si>
  <si>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</si>
  <si>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</si>
  <si>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</si>
  <si>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</si>
  <si>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</si>
  <si>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</si>
  <si>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</si>
  <si>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</si>
  <si>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</si>
  <si>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</si>
  <si>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</si>
  <si>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</si>
  <si>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</si>
  <si>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</si>
  <si>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</si>
  <si>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</si>
  <si>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</si>
  <si>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</si>
  <si>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</si>
  <si>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</si>
  <si>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</si>
  <si>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</si>
  <si>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</si>
  <si>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</si>
  <si>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</si>
  <si>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</si>
  <si>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</si>
  <si>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</si>
  <si>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</si>
  <si>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</si>
  <si>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</si>
  <si>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</si>
  <si>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</si>
  <si>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</si>
  <si>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</si>
  <si>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</si>
  <si>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</si>
  <si>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</si>
  <si>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</si>
  <si>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</si>
  <si>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</si>
  <si>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</si>
  <si>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</si>
  <si>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</si>
  <si>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</si>
  <si>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</si>
  <si>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</si>
  <si>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</si>
  <si>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</si>
  <si>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</si>
  <si>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</si>
  <si>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</si>
  <si>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</si>
  <si>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</si>
  <si>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</si>
  <si>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</si>
  <si>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</si>
  <si>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</si>
  <si>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</si>
  <si>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</si>
  <si>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</si>
  <si>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</si>
  <si>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</si>
  <si>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</si>
  <si>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</si>
  <si>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</si>
  <si>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</si>
  <si>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</si>
  <si>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</si>
  <si>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</si>
  <si>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</si>
  <si>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</si>
  <si>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</si>
  <si>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</si>
  <si>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</si>
  <si>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</si>
  <si>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</si>
  <si>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</si>
  <si>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</si>
  <si>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</si>
  <si>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</si>
  <si>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</si>
  <si>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</si>
  <si>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</si>
  <si>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</si>
  <si>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</si>
  <si>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</si>
  <si>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</si>
  <si>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</si>
  <si>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</si>
  <si>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</si>
  <si>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</si>
  <si>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</si>
  <si>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</si>
  <si>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</si>
  <si>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</si>
  <si>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</si>
  <si>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</si>
  <si>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</si>
  <si>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</si>
  <si>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</si>
  <si>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</si>
  <si>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</si>
  <si>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</si>
  <si>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</si>
  <si>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</si>
  <si>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</si>
  <si>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</si>
  <si>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</si>
  <si>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</si>
  <si>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</si>
  <si>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</si>
  <si>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</si>
  <si>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</si>
  <si>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</si>
  <si>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</si>
  <si>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</si>
  <si>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</si>
  <si>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</si>
  <si>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</si>
  <si>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</si>
  <si>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</si>
  <si>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</si>
  <si>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</si>
  <si>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</si>
  <si>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</si>
  <si>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</si>
  <si>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</si>
  <si>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</si>
  <si>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</si>
  <si>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</si>
  <si>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</si>
  <si>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</si>
  <si>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</si>
  <si>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</si>
  <si>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</si>
  <si>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</si>
  <si>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</si>
  <si>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</si>
  <si>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</si>
  <si>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</si>
  <si>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</si>
  <si>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</si>
  <si>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</si>
  <si>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</si>
  <si>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</si>
  <si>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</si>
  <si>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</si>
  <si>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</si>
  <si>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</si>
  <si>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</si>
  <si>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</si>
  <si>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</si>
  <si>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</si>
  <si>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</si>
  <si>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</si>
  <si>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</si>
  <si>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</si>
  <si>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</si>
  <si>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</si>
  <si>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</si>
  <si>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</si>
  <si>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</si>
  <si>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</si>
  <si>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</si>
  <si>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</si>
  <si>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</si>
  <si>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</si>
  <si>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</si>
  <si>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</si>
  <si>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</si>
  <si>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</si>
  <si>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</si>
  <si>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</si>
  <si>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</si>
  <si>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</si>
  <si>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</si>
  <si>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</si>
  <si>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</si>
  <si>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</si>
  <si>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</si>
  <si>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</si>
  <si>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</si>
  <si>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</si>
  <si>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</si>
  <si>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</si>
  <si>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</si>
  <si>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</si>
  <si>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</si>
  <si>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</si>
  <si>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</si>
  <si>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</si>
  <si>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</si>
  <si>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</si>
  <si>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</si>
  <si>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</si>
  <si>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</si>
  <si>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</si>
  <si>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</si>
  <si>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</si>
  <si>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</si>
  <si>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</si>
  <si>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</si>
  <si>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</si>
  <si>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</si>
  <si>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</si>
  <si>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</si>
  <si>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</si>
  <si>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</si>
  <si>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</si>
  <si>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</si>
  <si>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</si>
  <si>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</si>
  <si>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</si>
  <si>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</si>
  <si>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</si>
  <si>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</si>
  <si>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</si>
  <si>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</si>
  <si>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</si>
  <si>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</si>
  <si>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</si>
  <si>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</si>
  <si>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</si>
  <si>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</si>
  <si>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</si>
  <si>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</si>
  <si>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</si>
  <si>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</si>
  <si>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</si>
  <si>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</si>
  <si>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</si>
  <si>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</si>
  <si>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</si>
  <si>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</si>
  <si>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</si>
  <si>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</si>
  <si>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</si>
  <si>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</si>
  <si>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</si>
  <si>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</si>
  <si>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</si>
  <si>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</si>
  <si>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</si>
  <si>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</si>
  <si>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</si>
  <si>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</si>
  <si>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</si>
  <si>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</si>
  <si>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</si>
  <si>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</si>
  <si>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</si>
  <si>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</si>
  <si>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</si>
  <si>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</si>
  <si>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</si>
  <si>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</si>
  <si>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</si>
  <si>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</si>
  <si>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</si>
  <si>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</si>
  <si>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</si>
  <si>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</si>
  <si>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</si>
  <si>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</si>
  <si>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</si>
  <si>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</si>
  <si>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</si>
  <si>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</si>
  <si>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</si>
  <si>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</si>
  <si>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</si>
  <si>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</si>
  <si>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</si>
  <si>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</si>
  <si>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</si>
  <si>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</si>
  <si>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</si>
  <si>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</si>
  <si>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</si>
  <si>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</si>
  <si>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</si>
  <si>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</si>
  <si>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</si>
  <si>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</si>
  <si>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</si>
  <si>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</si>
  <si>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</si>
  <si>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</si>
  <si>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</si>
  <si>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</si>
  <si>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</si>
  <si>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</si>
  <si>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</si>
  <si>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</si>
  <si>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</si>
  <si>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</si>
  <si>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</si>
  <si>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</si>
  <si>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</si>
  <si>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</si>
  <si>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</si>
  <si>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</si>
  <si>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</si>
  <si>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</si>
  <si>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</si>
  <si>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</si>
  <si>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</si>
  <si>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</si>
  <si>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</si>
  <si>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</si>
  <si>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</si>
  <si>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</si>
  <si>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</si>
  <si>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</si>
  <si>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</si>
  <si>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</si>
  <si>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</si>
  <si>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</si>
  <si>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</si>
  <si>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</si>
  <si>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</si>
  <si>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</si>
  <si>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</si>
  <si>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</si>
  <si>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</si>
  <si>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</si>
  <si>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</si>
  <si>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</si>
  <si>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</si>
  <si>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</si>
  <si>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</si>
  <si>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</si>
  <si>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</si>
  <si>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</si>
  <si>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</si>
  <si>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</si>
  <si>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</si>
  <si>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</si>
  <si>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</si>
  <si>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</si>
  <si>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</si>
  <si>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</si>
  <si>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</si>
  <si>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</si>
  <si>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</si>
  <si>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</si>
  <si>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</si>
  <si>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</si>
  <si>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</si>
  <si>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</si>
  <si>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</si>
  <si>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</si>
  <si>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</si>
  <si>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</si>
  <si>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</si>
  <si>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</si>
  <si>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</si>
  <si>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</si>
  <si>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</si>
  <si>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</si>
  <si>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</si>
  <si>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</si>
  <si>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</si>
  <si>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</si>
  <si>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</si>
  <si>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</si>
  <si>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</si>
  <si>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</si>
  <si>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</si>
  <si>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</si>
  <si>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</si>
  <si>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</si>
  <si>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</si>
  <si>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</si>
  <si>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</si>
  <si>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</si>
  <si>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</si>
  <si>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</si>
  <si>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</si>
  <si>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</si>
  <si>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</si>
  <si>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</si>
  <si>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</si>
  <si>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</si>
  <si>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</si>
  <si>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</si>
  <si>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</si>
  <si>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</si>
  <si>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</si>
  <si>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</si>
  <si>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</si>
  <si>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</si>
  <si>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</si>
  <si>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</si>
  <si>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</si>
  <si>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</si>
  <si>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</si>
  <si>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</si>
  <si>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</si>
  <si>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</si>
  <si>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</si>
  <si>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</si>
  <si>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</si>
  <si>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</si>
  <si>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</si>
  <si>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</si>
  <si>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</si>
  <si>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</si>
  <si>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</si>
  <si>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</si>
  <si>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</si>
  <si>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</si>
  <si>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</si>
  <si>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</si>
  <si>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</si>
  <si>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</si>
  <si>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</si>
  <si>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</si>
  <si>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</si>
  <si>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</si>
  <si>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</si>
  <si>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</si>
  <si>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</si>
  <si>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</si>
  <si>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</si>
  <si>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</si>
  <si>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</si>
  <si>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</si>
  <si>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</si>
  <si>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</si>
  <si>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</si>
  <si>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</si>
  <si>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</si>
  <si>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</si>
  <si>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</si>
  <si>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</si>
  <si>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</si>
  <si>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</si>
  <si>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</si>
  <si>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</si>
  <si>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</si>
  <si>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</si>
  <si>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</si>
  <si>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</si>
  <si>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</si>
  <si>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</si>
  <si>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</si>
  <si>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</si>
  <si>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</si>
  <si>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</si>
  <si>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</si>
  <si>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</si>
  <si>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</si>
  <si>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</si>
  <si>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</si>
  <si>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</si>
  <si>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</si>
  <si>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</si>
  <si>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</si>
  <si>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</si>
  <si>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</si>
  <si>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</si>
  <si>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</si>
  <si>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</si>
  <si>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</si>
  <si>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</si>
  <si>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</si>
  <si>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</si>
  <si>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</si>
  <si>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</si>
  <si>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</si>
  <si>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</si>
  <si>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</si>
  <si>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</si>
  <si>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</si>
  <si>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</si>
  <si>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</si>
  <si>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</si>
  <si>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</si>
  <si>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</si>
  <si>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</si>
  <si>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</si>
  <si>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</si>
  <si>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</si>
  <si>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</si>
  <si>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</si>
  <si>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</si>
  <si>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</si>
  <si>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</si>
  <si>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</si>
  <si>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</si>
  <si>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</si>
  <si>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</si>
  <si>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</si>
  <si>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</si>
  <si>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</si>
  <si>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</si>
  <si>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</si>
  <si>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</si>
  <si>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</si>
  <si>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</si>
  <si>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</si>
  <si>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</si>
  <si>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</si>
  <si>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</si>
  <si>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</si>
  <si>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</si>
  <si>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</si>
  <si>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</si>
  <si>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</si>
  <si>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</si>
  <si>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</si>
  <si>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</si>
  <si>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</si>
  <si>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</si>
  <si>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</si>
  <si>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</si>
  <si>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</si>
  <si>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</si>
  <si>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</si>
  <si>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</si>
  <si>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</si>
  <si>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</si>
  <si>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</si>
  <si>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</si>
  <si>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</si>
  <si>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</si>
  <si>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</si>
  <si>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</si>
  <si>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</si>
  <si>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</si>
  <si>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</si>
  <si>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</si>
  <si>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</si>
  <si>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</si>
  <si>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</si>
  <si>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</si>
  <si>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</si>
  <si>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</si>
  <si>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</si>
  <si>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</si>
  <si>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</si>
  <si>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</si>
  <si>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</si>
  <si>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</si>
  <si>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</si>
  <si>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</si>
  <si>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</si>
  <si>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</si>
  <si>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</si>
  <si>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</si>
  <si>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</si>
  <si>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</si>
  <si>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</si>
  <si>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</si>
  <si>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</si>
  <si>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</si>
  <si>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</si>
  <si>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</si>
  <si>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</si>
  <si>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</si>
  <si>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</si>
  <si>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</si>
  <si>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</si>
  <si>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</si>
  <si>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</si>
  <si>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</si>
  <si>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</si>
  <si>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</si>
  <si>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</si>
  <si>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</si>
  <si>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</si>
  <si>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</si>
  <si>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</si>
  <si>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</si>
  <si>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</si>
  <si>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</si>
  <si>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</si>
  <si>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</si>
  <si>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</si>
  <si>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</si>
  <si>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</si>
  <si>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</si>
  <si>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</si>
  <si>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</si>
  <si>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</si>
  <si>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</si>
  <si>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</si>
  <si>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</si>
  <si>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</si>
  <si>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</si>
  <si>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</si>
  <si>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</si>
  <si>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</si>
  <si>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</si>
  <si>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</si>
  <si>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</si>
  <si>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</si>
  <si>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</si>
  <si>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</si>
  <si>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</si>
  <si>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</si>
  <si>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</si>
  <si>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</si>
  <si>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</si>
  <si>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</si>
  <si>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</si>
  <si>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</si>
  <si>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</si>
  <si>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</si>
  <si>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</si>
  <si>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</si>
  <si>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</si>
  <si>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</si>
  <si>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</si>
  <si>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</si>
  <si>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</si>
  <si>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</si>
  <si>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</si>
  <si>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</si>
  <si>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</si>
  <si>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</si>
  <si>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</si>
  <si>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</si>
  <si>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</si>
  <si>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</si>
  <si>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</si>
  <si>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</si>
  <si>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</si>
  <si>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</si>
  <si>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</si>
  <si>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</si>
  <si>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</si>
  <si>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</si>
  <si>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</si>
  <si>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</si>
  <si>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</si>
  <si>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</si>
  <si>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</si>
  <si>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</si>
  <si>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</si>
  <si>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</si>
  <si>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</si>
  <si>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</si>
  <si>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</si>
  <si>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</si>
  <si>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</si>
  <si>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</si>
  <si>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</si>
  <si>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</si>
  <si>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</si>
  <si>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</si>
  <si>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</si>
  <si>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</si>
  <si>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</si>
  <si>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</si>
  <si>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</si>
  <si>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</si>
  <si>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</si>
  <si>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</si>
  <si>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</si>
  <si>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</si>
  <si>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</si>
  <si>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</si>
  <si>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</si>
  <si>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</si>
  <si>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</si>
  <si>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</si>
  <si>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</si>
  <si>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</si>
  <si>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</si>
  <si>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</si>
  <si>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</si>
  <si>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</si>
  <si>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</si>
  <si>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</si>
  <si>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</si>
  <si>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</si>
  <si>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</si>
  <si>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</si>
  <si>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</si>
  <si>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</si>
  <si>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</si>
  <si>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</si>
  <si>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</si>
  <si>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</si>
  <si>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</si>
  <si>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</si>
  <si>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</si>
  <si>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</si>
  <si>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</si>
  <si>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</si>
  <si>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</si>
  <si>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</si>
  <si>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</si>
  <si>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</si>
  <si>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</si>
  <si>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</si>
  <si>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</si>
  <si>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</si>
  <si>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</si>
  <si>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</si>
  <si>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</si>
  <si>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</si>
  <si>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</si>
  <si>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</si>
  <si>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</si>
  <si>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</si>
  <si>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</si>
  <si>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</si>
  <si>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</si>
  <si>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</si>
  <si>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</si>
  <si>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</si>
  <si>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</si>
  <si>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</si>
  <si>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</si>
  <si>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</si>
  <si>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</si>
  <si>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</si>
  <si>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</si>
  <si>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</si>
  <si>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</si>
  <si>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</si>
  <si>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</si>
  <si>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</si>
  <si>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</si>
  <si>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</si>
  <si>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</si>
  <si>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</si>
  <si>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</si>
  <si>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</si>
  <si>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</si>
  <si>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</si>
  <si>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</si>
  <si>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</si>
  <si>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</si>
  <si>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</si>
  <si>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</si>
  <si>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</si>
  <si>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</si>
  <si>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</si>
  <si>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</si>
  <si>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</si>
  <si>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</si>
  <si>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</si>
  <si>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</si>
  <si>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</si>
  <si>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</si>
  <si>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</si>
  <si>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</si>
  <si>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</si>
  <si>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</si>
  <si>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</si>
  <si>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</si>
  <si>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</si>
  <si>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</si>
  <si>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</si>
  <si>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</si>
  <si>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</si>
  <si>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</si>
  <si>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</si>
  <si>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</si>
  <si>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</si>
  <si>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</si>
  <si>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</si>
  <si>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</si>
  <si>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</si>
  <si>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</si>
  <si>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</si>
  <si>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</si>
  <si>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</si>
  <si>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</si>
  <si>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</si>
  <si>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</si>
  <si>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</si>
  <si>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</si>
  <si>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</si>
  <si>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</si>
  <si>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</si>
  <si>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</si>
  <si>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</si>
  <si>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</si>
  <si>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</si>
  <si>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</si>
  <si>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</si>
  <si>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</si>
  <si>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</si>
  <si>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</si>
  <si>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</si>
  <si>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</si>
  <si>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</si>
  <si>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</si>
  <si>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</si>
  <si>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</si>
  <si>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</si>
  <si>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</si>
  <si>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</si>
  <si>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</si>
  <si>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</si>
  <si>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</si>
  <si>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</si>
  <si>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</si>
  <si>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</si>
  <si>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</si>
  <si>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</si>
  <si>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</si>
  <si>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</si>
  <si>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</si>
  <si>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</si>
  <si>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</si>
  <si>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</si>
  <si>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</si>
  <si>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</si>
  <si>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</si>
  <si>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</si>
  <si>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</si>
  <si>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</si>
  <si>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</si>
  <si>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</si>
  <si>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</si>
  <si>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</si>
  <si>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</si>
  <si>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</si>
  <si>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</si>
  <si>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</si>
  <si>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</si>
  <si>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</si>
  <si>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</si>
  <si>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</si>
  <si>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</si>
  <si>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</si>
  <si>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</si>
  <si>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</si>
  <si>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</si>
  <si>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</si>
  <si>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</si>
  <si>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</si>
  <si>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</si>
  <si>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</si>
  <si>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</si>
  <si>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</si>
  <si>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</si>
  <si>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</si>
  <si>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</si>
  <si>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</si>
  <si>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</si>
  <si>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</si>
  <si>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</si>
  <si>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</si>
  <si>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</si>
  <si>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</si>
  <si>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</si>
  <si>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</si>
  <si>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</si>
  <si>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</si>
  <si>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</si>
  <si>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</si>
  <si>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</si>
  <si>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</si>
  <si>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</si>
  <si>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</si>
  <si>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</si>
  <si>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</si>
  <si>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</si>
  <si>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</si>
  <si>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</si>
  <si>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</si>
  <si>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</si>
  <si>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</si>
  <si>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</si>
  <si>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</si>
  <si>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</si>
  <si>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</si>
  <si>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</si>
  <si>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</si>
  <si>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</si>
  <si>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</si>
  <si>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</si>
  <si>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</si>
  <si>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</si>
  <si>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</si>
  <si>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</si>
  <si>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</si>
  <si>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</si>
  <si>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</si>
  <si>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</si>
  <si>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</si>
  <si>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</si>
  <si>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</si>
  <si>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</si>
  <si>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</si>
  <si>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</si>
  <si>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</si>
  <si>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</si>
  <si>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</si>
  <si>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</si>
  <si>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</si>
  <si>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</si>
  <si>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</si>
  <si>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</si>
  <si>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</si>
  <si>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</si>
  <si>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</si>
  <si>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</si>
  <si>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</si>
  <si>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</si>
  <si>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</si>
  <si>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</si>
  <si>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</si>
  <si>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</si>
  <si>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</si>
  <si>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</si>
  <si>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</si>
  <si>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</si>
  <si>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</si>
  <si>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</si>
  <si>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</si>
  <si>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</si>
  <si>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</si>
  <si>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</si>
  <si>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</si>
  <si>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</si>
  <si>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</si>
  <si>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</si>
  <si>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</si>
  <si>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</si>
  <si>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</si>
  <si>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</si>
  <si>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</si>
  <si>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</si>
  <si>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</si>
  <si>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</si>
  <si>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</si>
  <si>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</si>
  <si>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</si>
  <si>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</si>
  <si>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</si>
  <si>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</si>
  <si>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</si>
  <si>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</si>
  <si>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</si>
  <si>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</si>
  <si>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</si>
  <si>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</si>
  <si>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</si>
  <si>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</si>
  <si>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</si>
  <si>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</si>
  <si>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</si>
  <si>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</si>
  <si>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</si>
  <si>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</si>
  <si>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</si>
  <si>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</si>
  <si>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</si>
  <si>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</si>
  <si>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</si>
  <si>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</si>
  <si>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</si>
  <si>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</si>
  <si>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</si>
  <si>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</si>
  <si>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</si>
  <si>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</si>
  <si>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</si>
  <si>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</si>
  <si>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</si>
  <si>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</si>
  <si>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</si>
  <si>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</si>
  <si>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</si>
  <si>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</si>
  <si>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</si>
  <si>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</si>
  <si>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</si>
  <si>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</si>
  <si>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</si>
  <si>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</si>
  <si>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</si>
  <si>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</si>
  <si>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</si>
  <si>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</si>
  <si>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</si>
  <si>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</si>
  <si>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</si>
  <si>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</si>
  <si>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</si>
  <si>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</si>
  <si>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</si>
  <si>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</si>
  <si>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</si>
  <si>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</si>
  <si>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</si>
  <si>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</si>
  <si>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</si>
  <si>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</si>
  <si>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</si>
  <si>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</si>
  <si>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</si>
  <si>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</si>
  <si>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</si>
  <si>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</si>
  <si>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</si>
  <si>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</si>
  <si>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</si>
  <si>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</si>
  <si>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</si>
  <si>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</si>
  <si>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</si>
  <si>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</si>
  <si>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</si>
  <si>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</si>
  <si>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</si>
  <si>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</si>
  <si>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</si>
  <si>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</si>
  <si>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</si>
  <si>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</si>
  <si>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</si>
  <si>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</si>
  <si>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</si>
  <si>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</si>
  <si>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</si>
  <si>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</si>
  <si>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</si>
  <si>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</si>
  <si>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</si>
  <si>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</si>
  <si>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</si>
  <si>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</si>
  <si>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</si>
  <si>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</si>
  <si>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</si>
  <si>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</si>
  <si>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</si>
  <si>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</si>
  <si>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</si>
  <si>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</si>
  <si>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</si>
  <si>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</si>
  <si>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</si>
  <si>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</si>
  <si>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</si>
  <si>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</si>
  <si>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</si>
  <si>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</si>
  <si>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</si>
  <si>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</si>
  <si>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</si>
  <si>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</si>
  <si>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</si>
  <si>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</si>
  <si>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</si>
  <si>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</si>
  <si>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</si>
  <si>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</si>
  <si>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</si>
  <si>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</si>
  <si>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</si>
  <si>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</si>
  <si>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</si>
  <si>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</si>
  <si>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</si>
  <si>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</si>
  <si>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</si>
  <si>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</si>
  <si>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</si>
  <si>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</si>
  <si>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</si>
  <si>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</si>
  <si>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</si>
  <si>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</si>
  <si>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</si>
  <si>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</si>
  <si>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</si>
  <si>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</si>
  <si>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</si>
  <si>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</si>
  <si>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</si>
  <si>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</si>
  <si>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</si>
  <si>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</si>
  <si>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</si>
  <si>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</si>
  <si>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</si>
  <si>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</si>
  <si>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</si>
  <si>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</si>
  <si>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</si>
  <si>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</si>
  <si>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</si>
  <si>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</si>
  <si>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</si>
  <si>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</si>
  <si>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</si>
  <si>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</si>
  <si>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</si>
  <si>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</si>
  <si>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</si>
  <si>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</si>
  <si>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</si>
  <si>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</si>
  <si>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</si>
  <si>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</si>
  <si>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</si>
  <si>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</si>
  <si>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</si>
  <si>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</si>
  <si>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</si>
  <si>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</si>
  <si>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</si>
  <si>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</si>
  <si>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</si>
  <si>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</si>
  <si>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</si>
  <si>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</si>
  <si>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</si>
  <si>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</si>
  <si>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</si>
  <si>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</si>
  <si>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</si>
  <si>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</si>
  <si>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</si>
  <si>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</si>
  <si>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</si>
  <si>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</si>
  <si>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</si>
  <si>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</si>
  <si>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</si>
  <si>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</si>
  <si>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</si>
  <si>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</si>
  <si>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</si>
  <si>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</si>
  <si>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</si>
  <si>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</si>
  <si>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</si>
  <si>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</si>
  <si>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</si>
  <si>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</si>
  <si>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</si>
  <si>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</si>
  <si>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</si>
  <si>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</si>
  <si>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</si>
  <si>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</si>
  <si>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</si>
  <si>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</si>
  <si>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</si>
  <si>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</si>
  <si>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</si>
  <si>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</si>
  <si>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</si>
  <si>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</si>
  <si>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</si>
  <si>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</si>
  <si>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</si>
  <si>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</si>
  <si>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</si>
  <si>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</si>
  <si>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</si>
  <si>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</si>
  <si>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</si>
  <si>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</si>
  <si>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</si>
  <si>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</si>
  <si>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</si>
  <si>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</si>
  <si>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</si>
  <si>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</si>
  <si>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</si>
  <si>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</si>
  <si>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</si>
  <si>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</si>
  <si>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</si>
  <si>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</si>
  <si>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</si>
  <si>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</si>
  <si>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</si>
  <si>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</si>
  <si>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</si>
  <si>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</si>
  <si>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</si>
  <si>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</si>
  <si>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</si>
  <si>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</si>
  <si>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</si>
  <si>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</si>
  <si>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</si>
  <si>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</si>
  <si>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</si>
  <si>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</si>
  <si>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</si>
  <si>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</si>
  <si>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</si>
  <si>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</si>
  <si>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</si>
  <si>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</si>
  <si>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</si>
  <si>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</si>
  <si>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</si>
  <si>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</si>
  <si>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</si>
  <si>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</si>
  <si>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</si>
  <si>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</si>
  <si>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</si>
  <si>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</si>
  <si>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</si>
  <si>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</si>
  <si>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</si>
  <si>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</si>
  <si>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</si>
  <si>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</si>
  <si>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</si>
  <si>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</si>
  <si>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</si>
  <si>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</si>
  <si>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</si>
  <si>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</si>
  <si>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</si>
  <si>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</si>
  <si>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</si>
  <si>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</si>
  <si>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</si>
  <si>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</si>
  <si>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</si>
  <si>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</si>
  <si>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</si>
  <si>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</si>
  <si>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</si>
  <si>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</si>
  <si>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</si>
  <si>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</si>
  <si>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</si>
  <si>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</si>
  <si>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</si>
  <si>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</si>
  <si>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</si>
  <si>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</si>
  <si>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</si>
  <si>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</si>
  <si>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</si>
  <si>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</si>
  <si>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</si>
  <si>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</si>
  <si>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</si>
  <si>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</si>
  <si>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</si>
  <si>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</si>
  <si>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</si>
  <si>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</si>
  <si>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</si>
  <si>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</si>
  <si>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</si>
  <si>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</si>
  <si>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</si>
  <si>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</si>
  <si>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</si>
  <si>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</si>
  <si>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</si>
  <si>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</si>
  <si>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</si>
  <si>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</si>
  <si>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</si>
  <si>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</si>
  <si>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</si>
  <si>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</si>
  <si>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</si>
  <si>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</si>
  <si>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</si>
  <si>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</si>
  <si>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</si>
  <si>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</si>
  <si>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</si>
  <si>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</si>
  <si>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</si>
  <si>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</si>
  <si>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</si>
  <si>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</si>
  <si>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</si>
  <si>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</si>
  <si>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</si>
  <si>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</si>
  <si>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</si>
  <si>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</si>
  <si>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</si>
  <si>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</si>
  <si>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</si>
  <si>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</si>
  <si>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</si>
  <si>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</si>
  <si>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</si>
  <si>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</si>
  <si>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</si>
  <si>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</si>
  <si>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</si>
  <si>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</si>
  <si>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</si>
  <si>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</si>
  <si>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</si>
  <si>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</si>
  <si>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</si>
  <si>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</si>
  <si>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</si>
  <si>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</si>
  <si>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</si>
  <si>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</si>
  <si>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</si>
  <si>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</si>
  <si>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</si>
  <si>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</si>
  <si>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</si>
  <si>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</si>
  <si>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</si>
  <si>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</si>
  <si>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</si>
  <si>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</si>
  <si>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</si>
  <si>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</si>
  <si>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</si>
  <si>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</si>
  <si>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</si>
  <si>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</si>
  <si>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</si>
  <si>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</si>
  <si>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</si>
  <si>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</si>
  <si>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</si>
  <si>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</si>
  <si>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</si>
  <si>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</si>
  <si>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</si>
  <si>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</si>
  <si>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</si>
  <si>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</si>
  <si>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</si>
  <si>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</si>
  <si>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</si>
  <si>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</si>
  <si>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</si>
  <si>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</si>
  <si>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</si>
  <si>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</si>
  <si>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</si>
  <si>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</si>
  <si>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</si>
  <si>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</si>
  <si>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</si>
  <si>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</si>
  <si>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</si>
  <si>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</si>
  <si>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</si>
  <si>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</si>
  <si>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</si>
  <si>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</si>
  <si>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</si>
  <si>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</si>
  <si>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</si>
  <si>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</si>
  <si>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</si>
  <si>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</si>
  <si>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</si>
  <si>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</si>
  <si>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</si>
  <si>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</si>
  <si>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</si>
  <si>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</si>
  <si>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</si>
  <si>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</si>
  <si>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</si>
  <si>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</si>
  <si>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</si>
  <si>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</si>
  <si>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</si>
  <si>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</si>
  <si>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</si>
  <si>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</si>
  <si>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</si>
  <si>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</si>
  <si>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</si>
  <si>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</si>
  <si>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</si>
  <si>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</si>
  <si>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</si>
  <si>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</si>
  <si>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</si>
  <si>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</si>
  <si>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</si>
  <si>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</si>
  <si>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</si>
  <si>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</si>
  <si>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</si>
  <si>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</si>
  <si>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</si>
  <si>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</si>
  <si>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</si>
  <si>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</si>
  <si>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</si>
  <si>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</si>
  <si>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</si>
  <si>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</si>
  <si>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</si>
  <si>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</si>
  <si>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</si>
  <si>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</si>
  <si>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</si>
  <si>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</si>
  <si>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</si>
  <si>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</si>
  <si>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</si>
  <si>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</si>
  <si>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</si>
  <si>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</si>
  <si>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</si>
  <si>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</si>
  <si>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</si>
  <si>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</si>
  <si>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</si>
  <si>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</si>
  <si>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</si>
  <si>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</si>
  <si>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</si>
  <si>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</si>
  <si>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</si>
  <si>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</si>
  <si>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</si>
  <si>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</si>
  <si>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</si>
  <si>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</si>
  <si>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</si>
  <si>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</si>
  <si>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</si>
  <si>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</si>
  <si>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</si>
  <si>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</si>
  <si>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</si>
  <si>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</si>
  <si>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</si>
  <si>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</si>
  <si>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</si>
  <si>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</si>
  <si>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</si>
  <si>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</si>
  <si>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</si>
  <si>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</si>
  <si>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</si>
  <si>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</si>
  <si>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</si>
  <si>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</si>
  <si>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</si>
  <si>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</si>
  <si>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</si>
  <si>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</si>
  <si>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</si>
  <si>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</si>
  <si>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</si>
  <si>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</si>
  <si>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</si>
  <si>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</si>
  <si>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</si>
  <si>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</si>
  <si>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</si>
  <si>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</si>
  <si>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</si>
  <si>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</si>
  <si>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</si>
  <si>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</si>
  <si>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</si>
  <si>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</si>
  <si>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</si>
  <si>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</si>
  <si>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</si>
  <si>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</si>
  <si>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</si>
  <si>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</si>
  <si>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</si>
  <si>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</si>
  <si>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</si>
  <si>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</si>
  <si>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</si>
  <si>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</si>
  <si>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</si>
  <si>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</si>
  <si>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</si>
  <si>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</si>
  <si>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</si>
  <si>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</si>
  <si>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</si>
  <si>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</si>
  <si>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</si>
  <si>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</si>
  <si>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</si>
  <si>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</si>
  <si>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</si>
  <si>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</si>
  <si>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</si>
  <si>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</si>
  <si>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</si>
  <si>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</si>
  <si>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</si>
  <si>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</si>
  <si>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</si>
  <si>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</si>
  <si>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</si>
  <si>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</si>
  <si>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</si>
  <si>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</si>
  <si>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</si>
  <si>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</si>
  <si>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</si>
  <si>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</si>
  <si>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</si>
  <si>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</si>
  <si>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</si>
  <si>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</si>
  <si>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</si>
  <si>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</si>
  <si>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</si>
  <si>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</si>
  <si>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</si>
  <si>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</si>
  <si>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</si>
  <si>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</si>
  <si>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</si>
  <si>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</si>
  <si>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</si>
  <si>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</si>
  <si>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</si>
  <si>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</si>
  <si>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</si>
  <si>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</si>
  <si>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</si>
  <si>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</si>
  <si>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</si>
  <si>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</si>
  <si>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</si>
  <si>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</si>
  <si>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</si>
  <si>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</si>
  <si>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</si>
  <si>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</si>
  <si>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</si>
  <si>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</si>
  <si>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</si>
  <si>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</si>
  <si>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</si>
  <si>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</si>
  <si>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</si>
  <si>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</si>
  <si>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</si>
  <si>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</si>
  <si>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</si>
  <si>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</si>
  <si>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</si>
  <si>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</si>
  <si>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</si>
  <si>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</si>
  <si>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</si>
  <si>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</si>
  <si>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</si>
  <si>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</si>
  <si>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</si>
  <si>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</si>
  <si>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</si>
  <si>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</si>
  <si>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</si>
  <si>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</si>
  <si>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</si>
  <si>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</si>
  <si>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</si>
  <si>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</si>
  <si>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</si>
  <si>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</si>
  <si>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</si>
  <si>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</si>
  <si>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</si>
  <si>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</si>
  <si>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</si>
  <si>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</si>
  <si>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</si>
  <si>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</si>
  <si>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</si>
  <si>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</si>
  <si>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</si>
  <si>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</si>
  <si>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</si>
  <si>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</si>
  <si>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</si>
  <si>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</si>
  <si>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</si>
  <si>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</si>
  <si>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</si>
  <si>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</si>
  <si>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</si>
  <si>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</si>
  <si>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</si>
  <si>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</si>
  <si>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</si>
  <si>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</si>
  <si>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</si>
  <si>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</si>
  <si>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</si>
  <si>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</si>
  <si>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</si>
  <si>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</si>
  <si>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</si>
  <si>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</si>
  <si>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</si>
  <si>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</si>
  <si>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</si>
  <si>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</si>
  <si>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</si>
  <si>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</si>
  <si>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</si>
  <si>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</si>
  <si>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</si>
  <si>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</si>
  <si>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</si>
  <si>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</si>
  <si>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</si>
  <si>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</si>
  <si>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</si>
  <si>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</si>
  <si>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</si>
  <si>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</si>
  <si>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</si>
  <si>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</si>
  <si>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</si>
  <si>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</si>
  <si>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</si>
  <si>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</si>
  <si>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</si>
  <si>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</si>
  <si>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</si>
  <si>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</si>
  <si>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</si>
  <si>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</si>
  <si>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</si>
  <si>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</si>
  <si>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</si>
  <si>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</si>
  <si>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</si>
  <si>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</si>
  <si>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</si>
  <si>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</si>
  <si>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</si>
  <si>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</si>
  <si>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</si>
  <si>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</si>
  <si>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</si>
  <si>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</si>
  <si>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</si>
  <si>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</si>
  <si>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</si>
  <si>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</si>
  <si>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</si>
  <si>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</si>
  <si>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</si>
  <si>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</si>
  <si>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</si>
  <si>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</si>
  <si>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</si>
  <si>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</si>
  <si>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</si>
  <si>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</si>
  <si>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</si>
  <si>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</si>
  <si>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</si>
  <si>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</si>
  <si>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</si>
  <si>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</si>
  <si>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</si>
  <si>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</si>
  <si>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</si>
  <si>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</si>
  <si>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</si>
  <si>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</si>
  <si>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</si>
  <si>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</si>
  <si>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</si>
  <si>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</si>
  <si>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</si>
  <si>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</si>
  <si>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</si>
  <si>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</si>
  <si>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</si>
  <si>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</si>
  <si>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</si>
  <si>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</si>
  <si>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</si>
  <si>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</si>
  <si>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</si>
  <si>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</si>
  <si>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</si>
  <si>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</si>
  <si>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</si>
  <si>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</si>
  <si>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</si>
  <si>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</si>
  <si>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</si>
  <si>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</si>
  <si>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</si>
  <si>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</si>
  <si>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</si>
  <si>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</si>
  <si>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</si>
  <si>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</si>
  <si>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</si>
  <si>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</si>
  <si>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</si>
  <si>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</si>
  <si>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</si>
  <si>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</si>
  <si>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</si>
  <si>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</si>
  <si>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</si>
  <si>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</si>
  <si>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</si>
  <si>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</si>
  <si>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</si>
  <si>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</si>
  <si>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</si>
  <si>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</si>
  <si>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</si>
  <si>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</si>
  <si>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</si>
  <si>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</si>
  <si>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</si>
  <si>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</si>
  <si>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</si>
  <si>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</si>
  <si>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</si>
  <si>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</si>
  <si>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</si>
  <si>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</si>
  <si>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</si>
  <si>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</si>
  <si>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</si>
  <si>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</si>
  <si>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</si>
  <si>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</si>
  <si>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</si>
  <si>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</si>
  <si>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</si>
  <si>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</si>
  <si>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</si>
  <si>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</si>
  <si>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</si>
  <si>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</si>
  <si>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</si>
  <si>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</si>
  <si>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</si>
  <si>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</si>
  <si>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</si>
  <si>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</si>
  <si>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</si>
  <si>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</si>
  <si>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</si>
  <si>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</si>
  <si>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</si>
  <si>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</si>
  <si>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</si>
  <si>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</si>
  <si>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</si>
  <si>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</si>
  <si>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</si>
  <si>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</si>
  <si>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</si>
  <si>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</si>
  <si>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</si>
  <si>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</si>
  <si>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</si>
  <si>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</si>
  <si>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</si>
  <si>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</si>
  <si>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</si>
  <si>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</si>
  <si>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</si>
  <si>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</si>
  <si>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</si>
  <si>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</si>
  <si>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</si>
  <si>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</si>
  <si>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</si>
  <si>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</si>
  <si>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</si>
  <si>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</si>
  <si>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</si>
  <si>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</si>
  <si>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</si>
  <si>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</si>
  <si>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</si>
  <si>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</si>
  <si>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</si>
  <si>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</si>
  <si>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</si>
  <si>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</si>
  <si>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</si>
  <si>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</si>
  <si>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</si>
  <si>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</si>
  <si>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</si>
  <si>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</si>
  <si>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</si>
  <si>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</si>
  <si>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</si>
  <si>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</si>
  <si>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</si>
  <si>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</si>
  <si>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</si>
  <si>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</si>
  <si>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</si>
  <si>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</si>
  <si>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</si>
  <si>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</si>
  <si>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</si>
  <si>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</si>
  <si>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</si>
  <si>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</si>
  <si>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</si>
  <si>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</si>
  <si>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</si>
  <si>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</si>
  <si>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</si>
  <si>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</si>
  <si>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</si>
  <si>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</si>
  <si>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</si>
  <si>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</si>
  <si>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</si>
  <si>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</si>
  <si>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</si>
  <si>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</si>
  <si>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</si>
  <si>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</si>
  <si>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</si>
  <si>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</si>
  <si>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</si>
  <si>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</si>
  <si>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</si>
  <si>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</si>
  <si>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</si>
  <si>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</si>
  <si>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</si>
  <si>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</si>
  <si>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</si>
  <si>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</si>
  <si>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</si>
  <si>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</si>
  <si>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</si>
  <si>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</si>
  <si>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</si>
  <si>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</si>
  <si>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</si>
  <si>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</si>
  <si>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</si>
  <si>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</si>
  <si>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</si>
  <si>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</si>
  <si>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</si>
  <si>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</si>
  <si>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</si>
  <si>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</si>
  <si>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</si>
  <si>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</si>
  <si>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</si>
  <si>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</si>
  <si>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</si>
  <si>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</si>
  <si>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</si>
  <si>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</si>
  <si>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</si>
  <si>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</si>
  <si>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</si>
  <si>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</si>
  <si>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</si>
  <si>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</si>
  <si>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</si>
  <si>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</si>
  <si>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</si>
  <si>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</si>
  <si>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</si>
  <si>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</si>
  <si>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</si>
  <si>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</si>
  <si>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</si>
  <si>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</si>
  <si>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</si>
  <si>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</si>
  <si>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</si>
  <si>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</si>
  <si>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</si>
  <si>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</si>
  <si>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</si>
  <si>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</si>
  <si>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</si>
  <si>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</si>
  <si>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</si>
  <si>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</si>
  <si>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</si>
  <si>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</si>
  <si>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</si>
  <si>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</si>
  <si>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</si>
  <si>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</si>
  <si>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</si>
  <si>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</si>
  <si>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</si>
  <si>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</si>
  <si>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</si>
  <si>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</si>
  <si>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</si>
  <si>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</si>
  <si>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</si>
  <si>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</si>
  <si>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</si>
  <si>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</si>
  <si>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</si>
  <si>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</si>
  <si>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</si>
  <si>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</si>
  <si>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</si>
  <si>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</si>
  <si>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</si>
  <si>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</si>
  <si>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</si>
  <si>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</si>
  <si>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</si>
  <si>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</si>
  <si>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</si>
  <si>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</si>
  <si>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</si>
  <si>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</si>
  <si>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</si>
  <si>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</si>
  <si>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</si>
  <si>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</si>
  <si>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</si>
  <si>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</si>
  <si>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</si>
  <si>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</si>
  <si>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</si>
  <si>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</si>
  <si>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</si>
  <si>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</si>
  <si>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</si>
  <si>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</si>
  <si>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</si>
  <si>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</si>
  <si>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</si>
  <si>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</si>
  <si>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</si>
  <si>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</si>
  <si>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</si>
  <si>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</si>
  <si>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</si>
  <si>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</si>
  <si>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</si>
  <si>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</si>
  <si>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</si>
  <si>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</si>
  <si>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</si>
  <si>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</si>
  <si>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</si>
  <si>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</si>
  <si>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</si>
  <si>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</si>
  <si>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</si>
  <si>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</si>
  <si>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</si>
  <si>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</si>
  <si>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</si>
  <si>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</si>
  <si>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</si>
  <si>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</si>
  <si>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</si>
  <si>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</si>
  <si>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</si>
  <si>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</si>
  <si>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</si>
  <si>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</si>
  <si>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</si>
  <si>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</si>
  <si>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</si>
  <si>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</si>
  <si>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</si>
  <si>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</si>
  <si>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</si>
  <si>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</si>
  <si>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</si>
  <si>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</si>
  <si>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</si>
  <si>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</si>
  <si>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</si>
  <si>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</si>
  <si>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</si>
  <si>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</si>
  <si>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</si>
  <si>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</si>
  <si>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</si>
  <si>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</si>
  <si>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</si>
  <si>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</si>
  <si>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</si>
  <si>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</si>
  <si>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</si>
  <si>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</si>
  <si>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</si>
  <si>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</si>
  <si>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</si>
  <si>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</si>
  <si>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</si>
  <si>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</si>
  <si>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</si>
  <si>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</si>
  <si>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</si>
  <si>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</si>
  <si>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</si>
  <si>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</si>
  <si>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</si>
  <si>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</si>
  <si>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</si>
  <si>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</si>
  <si>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</si>
  <si>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</si>
  <si>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</si>
  <si>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</si>
  <si>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</si>
  <si>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</si>
  <si>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</si>
  <si>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</si>
  <si>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</si>
  <si>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</si>
  <si>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</si>
  <si>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</si>
  <si>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</si>
  <si>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</si>
  <si>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</si>
  <si>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</si>
  <si>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</si>
  <si>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</si>
  <si>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</si>
  <si>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</si>
  <si>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</si>
  <si>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</si>
  <si>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</si>
  <si>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</si>
  <si>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</si>
  <si>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</si>
  <si>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</si>
  <si>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</si>
  <si>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</si>
  <si>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</si>
  <si>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</si>
  <si>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</si>
  <si>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</si>
  <si>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</si>
  <si>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</si>
  <si>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</si>
  <si>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</si>
  <si>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</si>
  <si>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</si>
  <si>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</si>
  <si>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</si>
  <si>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</si>
  <si>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</si>
  <si>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</si>
  <si>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</si>
  <si>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</si>
  <si>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</si>
  <si>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</si>
  <si>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</si>
  <si>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</si>
  <si>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</si>
  <si>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</si>
  <si>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</si>
  <si>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</si>
  <si>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</si>
  <si>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</si>
  <si>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</si>
  <si>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</si>
  <si>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</si>
  <si>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</si>
  <si>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</si>
  <si>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</si>
  <si>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</si>
  <si>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</si>
  <si>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</si>
  <si>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</si>
  <si>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</si>
  <si>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</si>
  <si>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</si>
  <si>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</si>
  <si>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</si>
  <si>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</si>
  <si>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</si>
  <si>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</si>
  <si>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</si>
  <si>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</si>
  <si>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</si>
  <si>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</si>
  <si>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</si>
  <si>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</si>
  <si>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</si>
  <si>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</si>
  <si>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</si>
  <si>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</si>
  <si>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</si>
  <si>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</si>
  <si>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</si>
  <si>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</si>
  <si>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</si>
  <si>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</si>
  <si>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</si>
  <si>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</si>
  <si>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</si>
  <si>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</si>
  <si>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</si>
  <si>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</si>
  <si>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</si>
  <si>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</si>
  <si>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</si>
  <si>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</si>
  <si>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</si>
  <si>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</si>
  <si>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</si>
  <si>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</si>
  <si>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</si>
  <si>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</si>
  <si>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</si>
  <si>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</si>
  <si>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</si>
  <si>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</si>
  <si>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</si>
  <si>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</si>
  <si>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</si>
  <si>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</si>
  <si>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</si>
  <si>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</si>
  <si>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</si>
  <si>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</si>
  <si>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</si>
  <si>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</si>
  <si>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</si>
  <si>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</si>
  <si>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</si>
  <si>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</si>
  <si>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</si>
  <si>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</si>
  <si>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</si>
  <si>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</si>
  <si>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</si>
  <si>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</si>
  <si>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</si>
  <si>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</si>
  <si>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</si>
  <si>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</si>
  <si>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</si>
  <si>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</si>
  <si>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</si>
  <si>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</si>
  <si>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</si>
  <si>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</si>
  <si>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</si>
  <si>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</si>
  <si>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</si>
  <si>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</si>
  <si>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</si>
  <si>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</si>
  <si>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</si>
  <si>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</si>
  <si>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</si>
  <si>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</si>
  <si>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</si>
  <si>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</si>
  <si>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</si>
  <si>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</si>
  <si>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</si>
  <si>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</si>
  <si>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</si>
  <si>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</si>
  <si>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</si>
  <si>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</si>
  <si>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</si>
  <si>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</si>
  <si>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</si>
  <si>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</si>
  <si>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</si>
  <si>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</si>
  <si>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</si>
  <si>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</si>
  <si>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</si>
  <si>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</si>
  <si>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</si>
  <si>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</si>
  <si>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</si>
  <si>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</si>
  <si>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</si>
  <si>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</si>
  <si>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</si>
  <si>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</si>
  <si>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</si>
  <si>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</si>
  <si>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</si>
  <si>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</si>
  <si>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</si>
  <si>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</si>
  <si>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</si>
  <si>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</si>
  <si>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</si>
  <si>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</si>
  <si>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</si>
  <si>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</si>
  <si>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</si>
  <si>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</si>
  <si>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</si>
  <si>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</si>
  <si>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</si>
  <si>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</si>
  <si>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</si>
  <si>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</si>
  <si>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</si>
  <si>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</si>
  <si>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</si>
  <si>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</si>
  <si>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</si>
  <si>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</si>
  <si>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</si>
  <si>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</si>
  <si>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</si>
  <si>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</si>
  <si>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</si>
  <si>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</si>
  <si>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</si>
  <si>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</si>
  <si>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</si>
  <si>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</si>
  <si>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</si>
  <si>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</si>
  <si>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</si>
  <si>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</si>
  <si>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</si>
  <si>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</si>
  <si>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</si>
  <si>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</si>
  <si>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</si>
  <si>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</si>
  <si>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</si>
  <si>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</si>
  <si>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</si>
  <si>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</si>
  <si>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</si>
  <si>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</si>
  <si>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</si>
  <si>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</si>
  <si>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</si>
  <si>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</si>
  <si>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</si>
  <si>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</si>
  <si>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</si>
  <si>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</si>
  <si>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</si>
  <si>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</si>
  <si>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</si>
  <si>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</si>
  <si>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</si>
  <si>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</si>
  <si>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</si>
  <si>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</si>
  <si>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</si>
  <si>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</si>
  <si>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</si>
  <si>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</si>
  <si>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</si>
  <si>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</si>
  <si>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</si>
  <si>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</si>
  <si>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</si>
  <si>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</si>
  <si>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</si>
  <si>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</si>
  <si>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</si>
  <si>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</si>
  <si>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</si>
  <si>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</si>
  <si>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</si>
  <si>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</si>
  <si>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</si>
  <si>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</si>
  <si>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</si>
  <si>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</si>
  <si>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</si>
  <si>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</si>
  <si>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</si>
  <si>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</si>
  <si>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</si>
  <si>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</si>
  <si>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</si>
  <si>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</si>
  <si>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</si>
  <si>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</si>
  <si>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</si>
  <si>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</si>
  <si>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</si>
  <si>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</si>
  <si>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</si>
  <si>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</si>
  <si>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</si>
  <si>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</si>
  <si>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</si>
  <si>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</si>
  <si>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</si>
  <si>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</si>
  <si>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</si>
  <si>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</si>
  <si>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</si>
  <si>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</si>
  <si>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</si>
  <si>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</si>
  <si>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</si>
  <si>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</si>
  <si>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</si>
  <si>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</si>
  <si>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</si>
  <si>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</si>
  <si>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</si>
  <si>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</si>
  <si>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</si>
  <si>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</si>
  <si>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</si>
  <si>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</si>
  <si>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</si>
  <si>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</si>
  <si>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</si>
  <si>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</si>
  <si>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</si>
  <si>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</si>
  <si>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</si>
  <si>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</si>
  <si>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</si>
  <si>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</si>
  <si>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</si>
  <si>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</si>
  <si>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</si>
  <si>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</si>
  <si>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</si>
  <si>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</si>
  <si>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</si>
  <si>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</si>
  <si>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</si>
  <si>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</si>
  <si>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</si>
  <si>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</si>
  <si>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</si>
  <si>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</si>
  <si>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</si>
  <si>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</si>
  <si>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</si>
  <si>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</si>
  <si>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</si>
  <si>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</si>
  <si>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</si>
  <si>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</si>
  <si>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</si>
  <si>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</si>
  <si>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</si>
  <si>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</si>
  <si>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</si>
  <si>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</si>
  <si>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</si>
  <si>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</si>
  <si>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</si>
  <si>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</si>
  <si>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</si>
  <si>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</si>
  <si>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</si>
  <si>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</si>
  <si>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</si>
  <si>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</si>
  <si>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</si>
  <si>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</si>
  <si>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</si>
  <si>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</si>
  <si>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</si>
  <si>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</si>
  <si>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</si>
  <si>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</si>
  <si>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</si>
  <si>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</si>
  <si>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</si>
  <si>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</si>
  <si>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</si>
  <si>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</si>
  <si>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</si>
  <si>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</si>
  <si>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</si>
  <si>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</si>
  <si>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</si>
  <si>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</si>
  <si>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</si>
  <si>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</si>
  <si>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</si>
  <si>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</si>
  <si>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</si>
  <si>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</si>
  <si>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</si>
  <si>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</si>
  <si>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</si>
  <si>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</si>
  <si>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</si>
  <si>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</si>
  <si>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</si>
  <si>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</si>
  <si>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</si>
  <si>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</si>
  <si>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</si>
  <si>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</si>
  <si>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</si>
  <si>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</si>
  <si>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</si>
  <si>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</si>
  <si>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</si>
  <si>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</si>
  <si>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</si>
  <si>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</si>
  <si>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</si>
  <si>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</si>
  <si>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</si>
  <si>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</si>
  <si>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</si>
  <si>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</si>
  <si>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</si>
  <si>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</si>
  <si>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</si>
  <si>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</si>
  <si>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</si>
  <si>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</si>
  <si>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</si>
  <si>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</si>
  <si>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</si>
  <si>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</si>
  <si>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</si>
  <si>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</si>
  <si>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</si>
  <si>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</si>
  <si>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</si>
  <si>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</si>
  <si>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</si>
  <si>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</si>
  <si>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</si>
  <si>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</si>
  <si>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</si>
  <si>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</si>
  <si>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</si>
  <si>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</si>
  <si>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</si>
  <si>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</si>
  <si>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</si>
  <si>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</si>
  <si>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</si>
  <si>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</si>
  <si>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</si>
  <si>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</si>
  <si>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</si>
  <si>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</si>
  <si>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</si>
  <si>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</si>
  <si>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</si>
  <si>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</si>
  <si>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</si>
  <si>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</si>
  <si>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</si>
  <si>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</si>
  <si>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</si>
  <si>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</si>
  <si>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</si>
  <si>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</si>
  <si>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</si>
  <si>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</si>
  <si>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</si>
  <si>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</si>
  <si>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</si>
  <si>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</si>
  <si>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</si>
  <si>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</si>
  <si>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</si>
  <si>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</si>
  <si>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</si>
  <si>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</si>
  <si>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</si>
  <si>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</si>
  <si>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</si>
  <si>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</si>
  <si>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</si>
  <si>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</si>
  <si>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</si>
  <si>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</si>
  <si>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</si>
  <si>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</si>
  <si>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</si>
  <si>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</si>
  <si>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</si>
  <si>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</si>
  <si>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</si>
  <si>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</si>
  <si>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</si>
  <si>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</si>
  <si>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</si>
  <si>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</si>
  <si>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</si>
  <si>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</si>
  <si>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</si>
  <si>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</si>
  <si>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</si>
  <si>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</si>
  <si>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</si>
  <si>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</si>
  <si>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</si>
  <si>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</si>
  <si>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</si>
  <si>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</si>
  <si>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</si>
  <si>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</si>
  <si>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</si>
  <si>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</si>
  <si>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</si>
  <si>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</si>
  <si>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</si>
  <si>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</si>
  <si>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</si>
  <si>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</si>
  <si>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</si>
  <si>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</si>
  <si>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</si>
  <si>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</si>
  <si>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</si>
  <si>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</si>
  <si>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</si>
  <si>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</si>
  <si>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</si>
  <si>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</si>
  <si>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</si>
  <si>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</si>
  <si>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</si>
  <si>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</si>
  <si>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</si>
  <si>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</si>
  <si>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</si>
  <si>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</si>
  <si>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</si>
  <si>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</si>
  <si>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</si>
  <si>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</si>
  <si>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</si>
  <si>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</si>
  <si>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</si>
  <si>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</si>
  <si>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</si>
  <si>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</si>
  <si>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</si>
  <si>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</si>
  <si>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</si>
  <si>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</si>
  <si>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</si>
  <si>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</si>
  <si>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</si>
  <si>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</si>
  <si>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</si>
  <si>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</si>
  <si>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</si>
  <si>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</si>
  <si>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</si>
  <si>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</si>
  <si>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</si>
  <si>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</si>
  <si>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</si>
  <si>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</si>
  <si>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</si>
  <si>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</si>
  <si>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</si>
  <si>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</si>
  <si>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</si>
  <si>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</si>
  <si>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</si>
  <si>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</si>
  <si>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</si>
  <si>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</si>
  <si>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</si>
  <si>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</si>
  <si>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</si>
  <si>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</si>
  <si>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</si>
  <si>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</si>
  <si>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</si>
  <si>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</si>
  <si>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</si>
  <si>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</si>
  <si>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</si>
  <si>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</si>
  <si>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</si>
  <si>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</si>
  <si>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</si>
  <si>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</si>
  <si>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</si>
  <si>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</si>
  <si>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</si>
  <si>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</si>
  <si>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</si>
  <si>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</si>
  <si>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</si>
  <si>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</si>
  <si>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</si>
  <si>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</si>
  <si>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</si>
  <si>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</si>
  <si>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</si>
  <si>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</si>
  <si>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</si>
  <si>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</si>
  <si>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</si>
  <si>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</si>
  <si>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</si>
  <si>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</si>
  <si>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</si>
  <si>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</si>
  <si>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</si>
  <si>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</si>
  <si>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</si>
  <si>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</si>
  <si>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</si>
  <si>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</si>
  <si>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</si>
  <si>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</si>
  <si>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</si>
  <si>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</si>
  <si>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</si>
  <si>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</si>
  <si>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</si>
  <si>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</si>
  <si>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</si>
  <si>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</si>
  <si>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</si>
  <si>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</si>
  <si>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</si>
  <si>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</si>
  <si>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</si>
  <si>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</si>
  <si>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</si>
  <si>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</si>
  <si>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</si>
  <si>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</si>
  <si>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</si>
  <si>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</si>
  <si>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</si>
  <si>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</si>
  <si>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</si>
  <si>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</si>
  <si>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</si>
  <si>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</si>
  <si>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</si>
  <si>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</si>
  <si>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</si>
  <si>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</si>
  <si>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</si>
  <si>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</si>
  <si>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</si>
  <si>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</si>
  <si>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</si>
  <si>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</si>
  <si>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</si>
  <si>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</si>
  <si>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</si>
  <si>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</si>
  <si>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</si>
  <si>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</si>
  <si>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</si>
  <si>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</si>
  <si>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</si>
  <si>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</si>
  <si>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</si>
  <si>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</si>
  <si>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</si>
  <si>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</si>
  <si>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</si>
  <si>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</si>
  <si>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</si>
  <si>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</si>
  <si>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</si>
  <si>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</si>
  <si>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</si>
  <si>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</si>
  <si>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</si>
  <si>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</si>
  <si>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</si>
  <si>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</si>
  <si>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</si>
  <si>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</si>
  <si>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</si>
  <si>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</si>
  <si>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</si>
  <si>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</si>
  <si>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</si>
  <si>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</si>
  <si>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</si>
  <si>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</si>
  <si>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</si>
  <si>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</si>
  <si>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</si>
  <si>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</si>
  <si>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</si>
  <si>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</si>
  <si>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</si>
  <si>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</si>
  <si>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</si>
  <si>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</si>
  <si>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</si>
  <si>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</si>
  <si>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</si>
  <si>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</si>
  <si>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</si>
  <si>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</si>
  <si>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</si>
  <si>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</si>
  <si>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</si>
  <si>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</si>
  <si>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</si>
  <si>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</si>
  <si>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</si>
  <si>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</si>
  <si>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</si>
  <si>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</si>
  <si>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</si>
  <si>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</si>
  <si>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</si>
  <si>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</si>
  <si>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</si>
  <si>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</si>
  <si>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</si>
  <si>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</si>
  <si>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</si>
  <si>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</si>
  <si>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</si>
  <si>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</si>
  <si>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</si>
  <si>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</si>
  <si>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</si>
  <si>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</si>
  <si>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</si>
  <si>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</si>
  <si>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</si>
  <si>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</si>
  <si>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</si>
  <si>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</si>
  <si>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</si>
  <si>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</si>
  <si>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</si>
  <si>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</si>
  <si>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</si>
  <si>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</si>
  <si>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</si>
  <si>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</si>
  <si>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</si>
  <si>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</si>
  <si>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</si>
  <si>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</si>
  <si>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</si>
  <si>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</si>
  <si>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</si>
  <si>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</si>
  <si>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</si>
  <si>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</si>
  <si>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</si>
  <si>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</si>
  <si>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</si>
  <si>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</si>
  <si>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</si>
  <si>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</si>
  <si>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</si>
  <si>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</si>
  <si>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</si>
  <si>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</si>
  <si>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</si>
  <si>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</si>
  <si>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</si>
  <si>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</si>
  <si>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</si>
  <si>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</si>
  <si>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</si>
  <si>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</si>
  <si>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</si>
  <si>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</si>
  <si>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</si>
  <si>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</si>
  <si>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</si>
  <si>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</si>
  <si>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</si>
  <si>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</si>
  <si>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</si>
  <si>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</si>
  <si>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</si>
  <si>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</si>
  <si>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</si>
  <si>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</si>
  <si>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</si>
  <si>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</si>
  <si>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</si>
  <si>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</si>
  <si>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</si>
  <si>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</si>
  <si>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</si>
  <si>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</si>
  <si>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</si>
  <si>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</si>
  <si>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</si>
  <si>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</si>
  <si>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</si>
  <si>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</si>
  <si>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</si>
  <si>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</si>
  <si>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</si>
  <si>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</si>
  <si>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</si>
  <si>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</si>
  <si>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</si>
  <si>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</si>
  <si>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</si>
  <si>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</si>
  <si>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</si>
  <si>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</si>
  <si>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</si>
  <si>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</si>
  <si>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</si>
  <si>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</si>
  <si>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</si>
  <si>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</si>
  <si>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</si>
  <si>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</si>
  <si>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</si>
  <si>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</si>
  <si>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</si>
  <si>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</si>
  <si>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</si>
  <si>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</si>
  <si>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</si>
  <si>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</si>
  <si>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</si>
  <si>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</si>
  <si>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</si>
  <si>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</si>
  <si>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</si>
  <si>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</si>
  <si>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</si>
  <si>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</si>
  <si>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</si>
  <si>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</si>
  <si>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</si>
  <si>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</si>
  <si>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</si>
  <si>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</si>
  <si>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</si>
  <si>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</si>
  <si>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</si>
  <si>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</si>
  <si>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</si>
  <si>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</si>
  <si>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</si>
  <si>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</si>
  <si>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</si>
  <si>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</si>
  <si>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</si>
  <si>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</si>
  <si>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</si>
  <si>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</si>
  <si>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</si>
  <si>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</si>
  <si>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</si>
  <si>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</si>
  <si>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</si>
  <si>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</si>
  <si>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</si>
  <si>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</si>
  <si>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</si>
  <si>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</si>
  <si>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</si>
  <si>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</si>
  <si>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</si>
  <si>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</si>
  <si>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</si>
  <si>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</si>
  <si>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</si>
  <si>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</si>
  <si>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</si>
  <si>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</si>
  <si>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</si>
  <si>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</si>
  <si>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</si>
  <si>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</si>
  <si>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</si>
  <si>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</si>
  <si>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</si>
  <si>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</si>
  <si>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</si>
  <si>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</si>
  <si>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</si>
  <si>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</si>
  <si>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</si>
  <si>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</si>
  <si>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</si>
  <si>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</si>
  <si>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</si>
  <si>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</si>
  <si>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</si>
  <si>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</si>
  <si>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</si>
  <si>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</si>
  <si>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</si>
  <si>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</si>
  <si>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</si>
  <si>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</si>
  <si>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</si>
  <si>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</si>
  <si>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</si>
  <si>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</si>
  <si>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</si>
  <si>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</si>
  <si>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</si>
  <si>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</si>
  <si>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</si>
  <si>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</si>
  <si>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</si>
  <si>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</si>
  <si>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</si>
  <si>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</si>
  <si>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</si>
  <si>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</si>
  <si>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</si>
  <si>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</si>
  <si>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</si>
  <si>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</si>
  <si>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</si>
  <si>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</si>
  <si>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</si>
  <si>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</si>
  <si>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</si>
  <si>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</si>
  <si>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</si>
  <si>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</si>
  <si>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</si>
  <si>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</si>
  <si>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</si>
  <si>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</si>
  <si>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</si>
  <si>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</si>
  <si>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</si>
  <si>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</si>
  <si>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</si>
  <si>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</si>
  <si>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</si>
  <si>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</si>
  <si>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</si>
  <si>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</si>
  <si>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</si>
  <si>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</si>
  <si>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</si>
  <si>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</si>
  <si>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</si>
  <si>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</si>
  <si>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</si>
  <si>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</si>
  <si>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</si>
  <si>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</si>
  <si>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</si>
  <si>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</si>
  <si>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</si>
  <si>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</si>
  <si>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</si>
  <si>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</si>
  <si>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</si>
  <si>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</si>
  <si>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</si>
  <si>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</si>
  <si>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</si>
  <si>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</si>
  <si>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</si>
  <si>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</si>
  <si>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</si>
  <si>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</si>
  <si>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</si>
  <si>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</si>
  <si>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</si>
  <si>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</si>
  <si>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</si>
  <si>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</si>
  <si>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</si>
  <si>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</si>
  <si>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</si>
  <si>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</si>
  <si>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</si>
  <si>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</si>
  <si>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</si>
  <si>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</si>
  <si>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</si>
  <si>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</si>
  <si>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</si>
  <si>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</si>
  <si>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</si>
  <si>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</si>
  <si>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</si>
  <si>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</si>
  <si>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</si>
  <si>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</si>
  <si>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</si>
  <si>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</si>
  <si>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</si>
  <si>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</si>
  <si>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</si>
  <si>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</si>
  <si>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</si>
  <si>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</si>
  <si>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</si>
  <si>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</si>
  <si>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</si>
  <si>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</si>
  <si>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</si>
  <si>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</si>
  <si>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</si>
  <si>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</si>
  <si>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</si>
  <si>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</si>
  <si>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</si>
  <si>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</si>
  <si>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</si>
  <si>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</si>
  <si>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</si>
  <si>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</si>
  <si>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</si>
  <si>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</si>
  <si>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</si>
  <si>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</si>
  <si>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</si>
  <si>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</si>
  <si>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</si>
  <si>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</si>
  <si>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</si>
  <si>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</si>
  <si>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</si>
  <si>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</si>
  <si>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</si>
  <si>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</si>
  <si>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</si>
  <si>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</si>
  <si>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</si>
  <si>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</si>
  <si>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</si>
  <si>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</si>
  <si>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</si>
  <si>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</si>
  <si>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</si>
  <si>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</si>
  <si>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</si>
  <si>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</si>
  <si>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</si>
  <si>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</si>
  <si>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</si>
  <si>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</si>
  <si>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</si>
  <si>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</si>
  <si>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</si>
  <si>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</si>
  <si>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</si>
  <si>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</si>
  <si>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</si>
  <si>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</si>
  <si>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</si>
  <si>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</si>
  <si>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</si>
  <si>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</si>
  <si>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</si>
  <si>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</si>
  <si>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</si>
  <si>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</si>
  <si>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</si>
  <si>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</si>
  <si>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</si>
  <si>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</si>
  <si>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</si>
  <si>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</si>
  <si>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</si>
  <si>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</si>
  <si>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</si>
  <si>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</si>
  <si>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</si>
  <si>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</si>
  <si>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</si>
  <si>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</si>
  <si>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</si>
  <si>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</si>
  <si>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</si>
  <si>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</si>
  <si>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</si>
  <si>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</si>
  <si>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</si>
  <si>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</si>
  <si>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</si>
  <si>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</si>
  <si>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</si>
  <si>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</si>
  <si>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</si>
  <si>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</si>
  <si>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</si>
  <si>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</si>
  <si>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</si>
  <si>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</si>
  <si>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</si>
  <si>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</si>
  <si>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</si>
  <si>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</si>
  <si>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</si>
  <si>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</si>
  <si>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</si>
  <si>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</si>
  <si>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</si>
  <si>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</si>
  <si>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</si>
  <si>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</si>
  <si>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</si>
  <si>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</si>
  <si>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</si>
  <si>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</si>
  <si>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</si>
  <si>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</si>
  <si>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</si>
  <si>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</si>
  <si>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</si>
  <si>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</si>
  <si>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</si>
  <si>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</si>
  <si>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</si>
  <si>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</si>
  <si>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</si>
  <si>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</si>
  <si>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</si>
  <si>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</si>
  <si>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</si>
  <si>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</si>
  <si>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</si>
  <si>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</si>
  <si>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</si>
  <si>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</si>
  <si>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</si>
  <si>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</si>
  <si>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</si>
  <si>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</si>
  <si>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</si>
  <si>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</si>
  <si>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</si>
  <si>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</si>
  <si>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</si>
  <si>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</si>
  <si>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</si>
  <si>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</si>
  <si>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</si>
  <si>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</si>
  <si>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</si>
  <si>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</si>
  <si>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</si>
  <si>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</si>
  <si>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</si>
  <si>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</si>
  <si>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</si>
  <si>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</si>
  <si>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</si>
  <si>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</si>
  <si>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</si>
  <si>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</si>
  <si>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</si>
  <si>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</si>
  <si>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</si>
  <si>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</si>
  <si>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</si>
  <si>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</si>
  <si>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</si>
  <si>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</si>
  <si>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</si>
  <si>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</si>
  <si>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</si>
  <si>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</si>
  <si>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</si>
  <si>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</si>
  <si>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</si>
  <si>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</si>
  <si>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</si>
  <si>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</si>
  <si>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</si>
  <si>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</si>
  <si>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</si>
  <si>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</si>
  <si>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</si>
  <si>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</si>
  <si>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</si>
  <si>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</si>
  <si>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</si>
  <si>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</si>
  <si>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</si>
  <si>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</si>
  <si>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</si>
  <si>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</si>
  <si>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</si>
  <si>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</si>
  <si>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</si>
  <si>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</si>
  <si>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</si>
  <si>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</si>
  <si>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</si>
  <si>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</si>
  <si>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</si>
  <si>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</si>
  <si>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</si>
  <si>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</si>
  <si>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</si>
  <si>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</si>
  <si>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</si>
  <si>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</si>
  <si>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</si>
  <si>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</si>
  <si>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</si>
  <si>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</si>
  <si>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</si>
  <si>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</si>
  <si>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</si>
  <si>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</si>
  <si>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</si>
  <si>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</si>
  <si>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</si>
  <si>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</si>
  <si>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</si>
  <si>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</si>
  <si>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</si>
  <si>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</si>
  <si>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</si>
  <si>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</si>
  <si>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</si>
  <si>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</si>
  <si>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</si>
  <si>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</si>
  <si>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</si>
  <si>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</si>
  <si>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</si>
  <si>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</si>
  <si>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</si>
  <si>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</si>
  <si>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</si>
  <si>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</si>
  <si>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</si>
  <si>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</si>
  <si>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</si>
  <si>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</si>
  <si>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</si>
  <si>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</si>
  <si>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</si>
  <si>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</si>
  <si>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</si>
  <si>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</si>
  <si>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</si>
  <si>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</si>
  <si>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</si>
  <si>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</si>
  <si>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</si>
  <si>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</si>
  <si>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</si>
  <si>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</si>
  <si>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</si>
  <si>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</si>
  <si>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</si>
  <si>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</si>
  <si>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</si>
  <si>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</si>
  <si>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</si>
  <si>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</si>
  <si>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</si>
  <si>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</si>
  <si>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</si>
  <si>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</si>
  <si>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</si>
  <si>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</si>
  <si>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</si>
  <si>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</si>
  <si>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</si>
  <si>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</si>
  <si>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</si>
  <si>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</si>
  <si>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</si>
  <si>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</si>
  <si>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</si>
  <si>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</si>
  <si>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</si>
  <si>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</si>
  <si>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</si>
  <si>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</si>
  <si>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</si>
  <si>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</si>
  <si>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</si>
  <si>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</si>
  <si>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</si>
  <si>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</si>
  <si>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</si>
  <si>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</si>
  <si>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</si>
  <si>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</si>
  <si>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</si>
  <si>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</si>
  <si>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</si>
  <si>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</si>
  <si>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</si>
  <si>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</si>
  <si>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</si>
  <si>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</si>
  <si>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</si>
  <si>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</si>
  <si>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</si>
  <si>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</si>
  <si>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</si>
  <si>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</si>
  <si>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</si>
  <si>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</si>
  <si>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</si>
  <si>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</si>
  <si>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</si>
  <si>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</si>
  <si>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</si>
  <si>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</si>
  <si>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</si>
  <si>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</si>
  <si>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</si>
  <si>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</si>
  <si>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</si>
  <si>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</si>
  <si>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</si>
  <si>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</si>
  <si>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</si>
  <si>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</si>
  <si>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</si>
  <si>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</si>
  <si>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</si>
  <si>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</si>
  <si>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</si>
  <si>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</si>
  <si>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</si>
  <si>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</si>
  <si>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</si>
  <si>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</si>
  <si>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</si>
  <si>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</si>
  <si>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</si>
  <si>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</si>
  <si>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</si>
  <si>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</si>
  <si>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</si>
  <si>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</si>
  <si>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</si>
  <si>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</si>
  <si>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</si>
  <si>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</si>
  <si>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</si>
  <si>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</si>
  <si>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</si>
  <si>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</si>
  <si>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</si>
  <si>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</si>
  <si>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</si>
  <si>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</si>
  <si>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</si>
  <si>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</si>
  <si>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</si>
  <si>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</si>
  <si>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</si>
  <si>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</si>
  <si>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</si>
  <si>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</si>
  <si>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</si>
  <si>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</si>
  <si>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</si>
  <si>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</si>
  <si>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</si>
  <si>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</si>
  <si>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</si>
  <si>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</si>
  <si>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</si>
  <si>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</si>
  <si>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</si>
  <si>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</si>
  <si>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</si>
  <si>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</si>
  <si>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</si>
  <si>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</si>
  <si>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</si>
  <si>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</si>
  <si>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</si>
  <si>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</si>
  <si>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</si>
  <si>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</si>
  <si>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</si>
  <si>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</si>
  <si>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</si>
  <si>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</si>
  <si>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</si>
  <si>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</si>
  <si>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</si>
  <si>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</si>
  <si>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</si>
  <si>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</si>
  <si>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</si>
  <si>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</si>
  <si>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</si>
  <si>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</si>
  <si>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</si>
  <si>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</si>
  <si>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</si>
  <si>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</si>
  <si>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</si>
  <si>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</si>
  <si>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</si>
  <si>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</si>
  <si>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</si>
  <si>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</si>
  <si>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</si>
  <si>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</si>
  <si>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</si>
  <si>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</si>
  <si>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</si>
  <si>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</si>
  <si>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</si>
  <si>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</si>
  <si>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</si>
  <si>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</si>
  <si>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</si>
  <si>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</si>
  <si>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</si>
  <si>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</si>
  <si>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</si>
  <si>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</si>
  <si>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</si>
  <si>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</si>
  <si>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</si>
  <si>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</si>
  <si>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</si>
  <si>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</si>
  <si>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</si>
  <si>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</si>
  <si>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</si>
  <si>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</si>
  <si>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</si>
  <si>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</si>
  <si>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</si>
  <si>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</si>
  <si>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</si>
  <si>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</si>
  <si>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</si>
  <si>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</si>
  <si>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</si>
  <si>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</si>
  <si>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</si>
  <si>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</si>
  <si>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</si>
  <si>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</si>
  <si>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</si>
  <si>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</si>
  <si>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</si>
  <si>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</si>
  <si>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</si>
  <si>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</si>
  <si>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</si>
  <si>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</si>
  <si>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</si>
  <si>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</si>
  <si>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</si>
  <si>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</si>
  <si>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</si>
  <si>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</si>
  <si>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</si>
  <si>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</si>
  <si>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</si>
  <si>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</si>
  <si>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</si>
  <si>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</si>
  <si>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</si>
  <si>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</si>
  <si>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</si>
  <si>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</si>
  <si>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</si>
  <si>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</si>
  <si>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</si>
  <si>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</si>
  <si>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</si>
  <si>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</si>
  <si>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</si>
  <si>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</si>
  <si>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</si>
  <si>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</si>
  <si>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</si>
  <si>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</si>
  <si>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</si>
  <si>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</si>
  <si>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</si>
  <si>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</si>
  <si>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</si>
  <si>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</si>
  <si>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</si>
  <si>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</si>
  <si>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</si>
  <si>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</si>
  <si>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</si>
  <si>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</si>
  <si>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</si>
  <si>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</si>
  <si>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</si>
  <si>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</si>
  <si>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</si>
  <si>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</si>
  <si>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</si>
  <si>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</si>
  <si>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</si>
  <si>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</si>
  <si>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</si>
  <si>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</si>
  <si>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</si>
  <si>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</si>
  <si>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</si>
  <si>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</si>
  <si>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</si>
  <si>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</si>
  <si>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</si>
  <si>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</si>
  <si>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</si>
  <si>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</si>
  <si>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</si>
  <si>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</si>
  <si>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</si>
  <si>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</si>
  <si>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</si>
  <si>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</si>
  <si>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</si>
  <si>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</si>
  <si>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</si>
  <si>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</si>
  <si>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</si>
  <si>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</si>
  <si>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</si>
  <si>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</si>
  <si>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</si>
  <si>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</si>
  <si>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</si>
  <si>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</si>
  <si>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</si>
  <si>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</si>
  <si>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</si>
  <si>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</si>
  <si>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</si>
  <si>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</si>
  <si>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</si>
  <si>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</si>
  <si>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</si>
  <si>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</si>
  <si>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</si>
  <si>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</si>
  <si>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</si>
  <si>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</si>
  <si>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</si>
  <si>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</si>
  <si>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</si>
  <si>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</si>
  <si>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</si>
  <si>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</si>
  <si>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</si>
  <si>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</si>
  <si>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</si>
  <si>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</si>
  <si>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</si>
  <si>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</si>
  <si>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</si>
  <si>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</si>
  <si>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</si>
  <si>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</si>
  <si>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</si>
  <si>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</si>
  <si>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</si>
  <si>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</si>
  <si>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</si>
  <si>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</si>
  <si>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</si>
  <si>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</si>
  <si>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</si>
  <si>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</si>
  <si>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</si>
  <si>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</si>
  <si>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</si>
  <si>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</si>
  <si>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</si>
  <si>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</si>
  <si>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</si>
  <si>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</si>
  <si>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</si>
  <si>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</si>
  <si>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</si>
  <si>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</si>
  <si>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</si>
  <si>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</si>
  <si>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</si>
  <si>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</si>
  <si>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</si>
  <si>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</si>
  <si>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</si>
  <si>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</si>
  <si>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</si>
  <si>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</si>
  <si>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</si>
  <si>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</si>
  <si>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</si>
  <si>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</si>
  <si>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</si>
  <si>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</si>
  <si>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</si>
  <si>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</si>
  <si>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</si>
  <si>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</si>
  <si>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</si>
  <si>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</si>
  <si>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</si>
  <si>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</si>
  <si>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</si>
  <si>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</si>
  <si>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</si>
  <si>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</si>
  <si>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</si>
  <si>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</si>
  <si>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</si>
  <si>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</si>
  <si>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</si>
  <si>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</si>
  <si>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</si>
  <si>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</si>
  <si>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</si>
  <si>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</si>
  <si>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</si>
  <si>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</si>
  <si>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</si>
  <si>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</si>
  <si>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</si>
  <si>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</si>
  <si>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</si>
  <si>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</si>
  <si>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</si>
  <si>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</si>
  <si>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</si>
  <si>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</si>
  <si>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</si>
  <si>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</si>
  <si>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</si>
  <si>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</si>
  <si>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</si>
  <si>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</si>
  <si>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</si>
  <si>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</si>
  <si>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</si>
  <si>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</si>
  <si>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</si>
  <si>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</si>
  <si>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</si>
  <si>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</si>
  <si>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</si>
  <si>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</si>
  <si>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</si>
  <si>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</si>
  <si>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</si>
  <si>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</si>
  <si>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</si>
  <si>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</si>
  <si>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</si>
  <si>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</si>
  <si>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</si>
  <si>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</si>
  <si>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</si>
  <si>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</si>
  <si>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</si>
  <si>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</si>
  <si>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</si>
  <si>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</si>
  <si>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</si>
  <si>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</si>
  <si>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</si>
  <si>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</si>
  <si>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</si>
  <si>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</si>
  <si>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</si>
  <si>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</si>
  <si>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</si>
  <si>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</si>
  <si>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</si>
  <si>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</si>
  <si>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</si>
  <si>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</si>
  <si>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</si>
  <si>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</si>
  <si>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</si>
  <si>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</si>
  <si>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</si>
  <si>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</si>
  <si>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</si>
  <si>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</si>
  <si>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</si>
  <si>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</si>
  <si>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</si>
  <si>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</si>
  <si>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</si>
  <si>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</si>
  <si>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</si>
  <si>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</si>
  <si>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</si>
  <si>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</si>
  <si>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</si>
  <si>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</si>
  <si>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</si>
  <si>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</si>
  <si>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</si>
  <si>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</si>
  <si>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</si>
  <si>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</si>
  <si>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</si>
  <si>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</si>
  <si>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</si>
  <si>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</si>
  <si>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</si>
  <si>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</si>
  <si>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</si>
  <si>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</si>
  <si>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</si>
  <si>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</si>
  <si>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</si>
  <si>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</si>
  <si>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</si>
  <si>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</si>
  <si>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</si>
  <si>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</si>
  <si>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</si>
  <si>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</si>
  <si>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</si>
  <si>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</si>
  <si>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</si>
  <si>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</si>
  <si>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</si>
  <si>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</si>
  <si>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</si>
  <si>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</si>
  <si>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</si>
  <si>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</si>
  <si>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</si>
  <si>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</si>
  <si>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</si>
  <si>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</si>
  <si>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</si>
  <si>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</si>
  <si>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</si>
  <si>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</si>
  <si>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</si>
  <si>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</si>
  <si>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</si>
  <si>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</si>
  <si>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</si>
  <si>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</si>
  <si>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</si>
  <si>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</si>
  <si>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</si>
  <si>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</si>
  <si>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</si>
  <si>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</si>
  <si>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</si>
  <si>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</si>
  <si>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</si>
  <si>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</si>
  <si>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</si>
  <si>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</si>
  <si>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</si>
  <si>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</si>
  <si>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</si>
  <si>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</si>
  <si>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</si>
  <si>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</si>
  <si>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</si>
  <si>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</si>
  <si>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</si>
  <si>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</si>
  <si>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</si>
  <si>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</si>
  <si>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</si>
  <si>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</si>
  <si>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</si>
  <si>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</si>
  <si>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</si>
  <si>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</si>
  <si>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</si>
  <si>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</si>
  <si>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</si>
  <si>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</si>
  <si>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</si>
  <si>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</si>
  <si>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</si>
  <si>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</si>
  <si>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</si>
  <si>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</si>
  <si>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</si>
  <si>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</si>
  <si>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</si>
  <si>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</si>
  <si>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</si>
  <si>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</si>
  <si>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</si>
  <si>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</si>
  <si>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</si>
  <si>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</si>
  <si>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</si>
  <si>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</si>
  <si>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</si>
  <si>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</si>
  <si>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</si>
  <si>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</si>
  <si>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</si>
  <si>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</si>
  <si>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</si>
  <si>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</si>
  <si>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</si>
  <si>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</si>
  <si>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</si>
  <si>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</si>
  <si>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</si>
  <si>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</si>
  <si>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</si>
  <si>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</si>
  <si>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</si>
  <si>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</si>
  <si>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</si>
  <si>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</si>
  <si>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</si>
  <si>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</si>
  <si>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</si>
  <si>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</si>
  <si>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</si>
  <si>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</si>
  <si>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</si>
  <si>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</si>
  <si>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</si>
  <si>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</si>
  <si>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</si>
  <si>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</si>
  <si>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</si>
  <si>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</si>
  <si>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</si>
  <si>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</si>
  <si>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</si>
  <si>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</si>
  <si>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</si>
  <si>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</si>
  <si>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</si>
  <si>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</si>
  <si>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</si>
  <si>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</si>
  <si>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</si>
  <si>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</si>
  <si>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</si>
  <si>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</si>
  <si>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</si>
  <si>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</si>
  <si>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</si>
  <si>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</si>
  <si>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</si>
  <si>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</si>
  <si>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</si>
  <si>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</si>
  <si>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</si>
  <si>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</si>
  <si>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</si>
  <si>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</si>
  <si>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</si>
  <si>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</si>
  <si>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</si>
  <si>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</si>
  <si>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</si>
  <si>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</si>
  <si>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</si>
  <si>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</si>
  <si>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</si>
  <si>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</si>
  <si>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</si>
  <si>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</si>
  <si>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</si>
  <si>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</si>
  <si>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</si>
  <si>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</si>
  <si>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</si>
  <si>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</si>
  <si>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</si>
  <si>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</si>
  <si>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</si>
  <si>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</si>
  <si>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</si>
  <si>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</si>
  <si>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</si>
  <si>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</si>
  <si>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</si>
  <si>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</si>
  <si>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</si>
  <si>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</si>
  <si>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</si>
  <si>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</si>
  <si>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</si>
  <si>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</si>
  <si>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</si>
  <si>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</si>
  <si>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</si>
  <si>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</si>
  <si>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</si>
  <si>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</si>
  <si>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</si>
  <si>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</si>
  <si>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</si>
  <si>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</si>
  <si>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</si>
  <si>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</si>
  <si>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</si>
  <si>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</si>
  <si>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</si>
  <si>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</si>
  <si>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</si>
  <si>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</si>
  <si>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</si>
  <si>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</si>
  <si>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</si>
  <si>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</si>
  <si>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</si>
  <si>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</si>
  <si>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</si>
  <si>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</si>
  <si>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</si>
  <si>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</si>
  <si>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</si>
  <si>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</si>
  <si>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</si>
  <si>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</si>
  <si>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</si>
  <si>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</si>
  <si>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</si>
  <si>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</si>
  <si>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</si>
  <si>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</si>
  <si>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</si>
  <si>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</si>
  <si>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</si>
  <si>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</si>
  <si>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</si>
  <si>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</si>
  <si>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</si>
  <si>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</si>
  <si>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</si>
  <si>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</si>
  <si>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</si>
  <si>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</si>
  <si>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</si>
  <si>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</si>
  <si>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</si>
  <si>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</si>
  <si>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</si>
  <si>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</si>
  <si>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</si>
  <si>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</si>
  <si>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</si>
  <si>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</si>
  <si>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</si>
  <si>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</si>
  <si>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</si>
  <si>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</si>
  <si>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</si>
  <si>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</si>
  <si>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</si>
  <si>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</si>
  <si>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</si>
  <si>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</si>
  <si>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</si>
  <si>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</si>
  <si>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</si>
  <si>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</si>
  <si>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</si>
  <si>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</si>
  <si>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</si>
  <si>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</si>
  <si>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</si>
  <si>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</si>
  <si>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</si>
  <si>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</si>
  <si>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</si>
  <si>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</si>
  <si>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</si>
  <si>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</si>
  <si>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</si>
  <si>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</si>
  <si>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</si>
  <si>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</si>
  <si>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</si>
  <si>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</si>
  <si>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</si>
  <si>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</si>
  <si>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</si>
  <si>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</si>
  <si>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</si>
  <si>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</si>
  <si>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</si>
  <si>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</si>
  <si>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</si>
  <si>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</si>
  <si>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</si>
  <si>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</si>
  <si>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</si>
  <si>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</si>
  <si>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</si>
  <si>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</si>
  <si>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</si>
  <si>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</si>
  <si>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</si>
  <si>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</si>
  <si>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</si>
  <si>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</si>
  <si>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</si>
  <si>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</si>
  <si>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</si>
  <si>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</si>
  <si>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</si>
  <si>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</si>
  <si>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</si>
  <si>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</si>
  <si>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</si>
  <si>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</si>
  <si>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</si>
  <si>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</si>
  <si>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</si>
  <si>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</si>
  <si>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</si>
  <si>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</si>
  <si>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</si>
  <si>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</si>
  <si>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</si>
  <si>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</si>
  <si>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</si>
  <si>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</si>
  <si>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</si>
  <si>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</si>
  <si>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</si>
  <si>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</si>
  <si>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</si>
  <si>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</si>
  <si>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</si>
  <si>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</si>
  <si>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</si>
  <si>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</si>
  <si>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</si>
  <si>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</si>
  <si>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</si>
  <si>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</si>
  <si>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</si>
  <si>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</si>
  <si>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</si>
  <si>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</si>
  <si>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</si>
  <si>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</si>
  <si>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</si>
  <si>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</si>
  <si>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</si>
  <si>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</si>
  <si>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</si>
  <si>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</si>
  <si>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</si>
  <si>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</si>
  <si>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</si>
  <si>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</si>
  <si>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</si>
  <si>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</si>
  <si>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</si>
  <si>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</si>
  <si>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</si>
  <si>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</si>
  <si>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</si>
  <si>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</si>
  <si>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</si>
  <si>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</si>
  <si>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</si>
  <si>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</si>
  <si>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</si>
  <si>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</si>
  <si>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</si>
  <si>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</si>
  <si>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</si>
  <si>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</si>
  <si>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</si>
  <si>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</si>
  <si>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</si>
  <si>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</si>
  <si>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</si>
  <si>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</si>
  <si>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</si>
  <si>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</si>
  <si>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</si>
  <si>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</si>
  <si>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</si>
  <si>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</si>
  <si>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</si>
  <si>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</si>
  <si>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</si>
  <si>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</si>
  <si>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</si>
  <si>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</si>
  <si>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</si>
  <si>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</si>
  <si>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</si>
  <si>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</si>
  <si>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</si>
  <si>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</si>
  <si>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</si>
  <si>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</si>
  <si>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</si>
  <si>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</si>
  <si>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</si>
  <si>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</si>
  <si>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</si>
  <si>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</si>
  <si>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</si>
  <si>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</si>
  <si>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</si>
  <si>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</si>
  <si>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</si>
  <si>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</si>
  <si>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</si>
  <si>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</si>
  <si>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</si>
  <si>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</si>
  <si>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</si>
  <si>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</si>
  <si>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</si>
  <si>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</si>
  <si>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</si>
  <si>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</si>
  <si>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</si>
  <si>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</si>
  <si>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</si>
  <si>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</si>
  <si>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</si>
  <si>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</si>
  <si>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</si>
  <si>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</si>
  <si>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</si>
  <si>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</si>
  <si>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</si>
  <si>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</si>
  <si>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</si>
  <si>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</si>
  <si>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</si>
  <si>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</si>
  <si>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</si>
  <si>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</si>
  <si>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</si>
  <si>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</si>
  <si>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</si>
  <si>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</si>
  <si>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</si>
  <si>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</si>
  <si>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</si>
  <si>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</si>
  <si>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</si>
  <si>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</si>
  <si>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</si>
  <si>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</si>
  <si>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</si>
  <si>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</si>
  <si>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</si>
  <si>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</si>
  <si>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</si>
  <si>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</si>
  <si>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</si>
  <si>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</si>
  <si>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</si>
  <si>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</si>
  <si>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</si>
  <si>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</si>
  <si>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</si>
  <si>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</si>
  <si>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</si>
  <si>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</si>
  <si>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</si>
  <si>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</si>
  <si>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</si>
  <si>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</si>
  <si>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</si>
  <si>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</si>
  <si>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</si>
  <si>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</si>
  <si>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</si>
  <si>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</si>
  <si>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</si>
  <si>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</si>
  <si>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</si>
  <si>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</si>
  <si>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</si>
  <si>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</si>
  <si>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</si>
  <si>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</si>
  <si>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</si>
  <si>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</si>
  <si>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</si>
  <si>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</si>
  <si>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</si>
  <si>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</si>
  <si>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</si>
  <si>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</si>
  <si>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</si>
  <si>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</si>
  <si>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</si>
  <si>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</si>
  <si>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</si>
  <si>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</si>
  <si>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</si>
  <si>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</si>
  <si>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</si>
  <si>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</si>
  <si>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</si>
  <si>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</si>
  <si>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</si>
  <si>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</si>
  <si>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</si>
  <si>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</si>
  <si>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</si>
  <si>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</si>
  <si>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</si>
  <si>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</si>
  <si>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</si>
  <si>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</si>
  <si>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</si>
  <si>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</si>
  <si>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</si>
  <si>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</si>
  <si>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</si>
  <si>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</si>
  <si>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</si>
  <si>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</si>
  <si>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</si>
  <si>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</si>
  <si>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</si>
  <si>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</si>
  <si>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</si>
  <si>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</si>
  <si>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</si>
  <si>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</si>
  <si>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</si>
  <si>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</si>
  <si>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</si>
  <si>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</si>
  <si>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</si>
  <si>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</si>
  <si>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</si>
  <si>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</si>
  <si>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</si>
  <si>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</si>
  <si>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</si>
  <si>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</si>
  <si>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</si>
  <si>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</si>
  <si>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</si>
  <si>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</si>
  <si>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</si>
  <si>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</si>
  <si>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</si>
  <si>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</si>
  <si>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</si>
  <si>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</si>
  <si>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</si>
  <si>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</si>
  <si>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</si>
  <si>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</si>
  <si>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</si>
  <si>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</si>
  <si>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</si>
  <si>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</si>
  <si>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</si>
  <si>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</si>
  <si>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</si>
  <si>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</si>
  <si>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</si>
  <si>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</si>
  <si>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</si>
  <si>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</si>
  <si>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</si>
  <si>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</si>
  <si>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</si>
  <si>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</si>
  <si>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</si>
  <si>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</si>
  <si>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</si>
  <si>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</si>
  <si>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</si>
  <si>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</si>
  <si>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</si>
  <si>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</si>
  <si>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</si>
  <si>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</si>
  <si>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</si>
  <si>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</si>
  <si>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</si>
  <si>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</si>
  <si>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</si>
  <si>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</si>
  <si>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</si>
  <si>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</si>
  <si>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</si>
  <si>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</si>
  <si>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</si>
  <si>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</si>
  <si>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</si>
  <si>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</si>
  <si>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</si>
  <si>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</si>
  <si>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</si>
  <si>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</si>
  <si>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</si>
  <si>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</si>
  <si>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</si>
  <si>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</si>
  <si>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</si>
  <si>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</si>
  <si>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</si>
  <si>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</si>
  <si>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</si>
  <si>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</si>
  <si>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</si>
  <si>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</si>
  <si>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</si>
  <si>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</si>
  <si>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</si>
  <si>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</si>
  <si>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</si>
  <si>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</si>
  <si>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</si>
  <si>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</si>
  <si>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</si>
  <si>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</si>
  <si>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</si>
  <si>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</si>
  <si>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</si>
  <si>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</si>
  <si>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</si>
  <si>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</si>
  <si>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</si>
  <si>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</si>
  <si>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</si>
  <si>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</si>
  <si>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</si>
  <si>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</si>
  <si>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</si>
  <si>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</si>
  <si>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</si>
  <si>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</si>
  <si>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</si>
  <si>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</si>
  <si>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</si>
  <si>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</si>
  <si>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</si>
  <si>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</si>
  <si>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</si>
  <si>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</si>
  <si>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</si>
  <si>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</si>
  <si>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</si>
  <si>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</si>
  <si>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</si>
  <si>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</si>
  <si>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</si>
  <si>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</si>
  <si>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</si>
  <si>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</si>
  <si>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</si>
  <si>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</si>
  <si>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</si>
  <si>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</si>
  <si>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</si>
  <si>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</si>
  <si>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</si>
  <si>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</si>
  <si>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</si>
  <si>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</si>
  <si>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</si>
  <si>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</si>
  <si>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</si>
  <si>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</si>
  <si>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</si>
  <si>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</si>
  <si>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</si>
  <si>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</si>
  <si>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</si>
  <si>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</si>
  <si>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</si>
  <si>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</si>
  <si>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</si>
  <si>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</si>
  <si>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</si>
  <si>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</si>
  <si>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</si>
  <si>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</si>
  <si>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</si>
  <si>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</si>
  <si>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</si>
  <si>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</si>
  <si>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</si>
  <si>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</si>
  <si>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</si>
  <si>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</si>
  <si>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</si>
  <si>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</si>
  <si>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</si>
  <si>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</si>
  <si>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</si>
  <si>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</si>
  <si>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</si>
  <si>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</si>
  <si>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</si>
  <si>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</si>
  <si>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</si>
  <si>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</si>
  <si>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</si>
  <si>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</si>
  <si>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</si>
  <si>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</si>
  <si>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</si>
  <si>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</si>
  <si>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</si>
  <si>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</si>
  <si>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</si>
  <si>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</si>
  <si>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</si>
  <si>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</si>
  <si>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</si>
  <si>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</si>
  <si>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</si>
  <si>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</si>
  <si>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</si>
  <si>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</si>
  <si>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</si>
  <si>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</si>
  <si>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</si>
  <si>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</si>
  <si>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</si>
  <si>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</si>
  <si>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</si>
  <si>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</si>
  <si>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</si>
  <si>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</si>
  <si>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</si>
  <si>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</si>
  <si>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</si>
  <si>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</si>
  <si>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</si>
  <si>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</si>
  <si>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</si>
  <si>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</si>
  <si>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</si>
  <si>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</si>
  <si>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</si>
  <si>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</si>
  <si>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</si>
  <si>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</si>
  <si>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</si>
  <si>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</si>
  <si>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</si>
  <si>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</si>
  <si>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</si>
  <si>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</si>
  <si>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</si>
  <si>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</si>
  <si>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</si>
  <si>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</si>
  <si>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</si>
  <si>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</si>
  <si>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</si>
  <si>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</si>
  <si>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</si>
  <si>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</si>
  <si>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</si>
  <si>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</si>
  <si>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</si>
  <si>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</si>
  <si>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</si>
  <si>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</si>
  <si>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</si>
  <si>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</si>
  <si>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</si>
  <si>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</si>
  <si>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</si>
  <si>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</si>
  <si>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</si>
  <si>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</si>
  <si>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</si>
  <si>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</si>
  <si>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</si>
  <si>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</si>
  <si>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</si>
  <si>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</si>
  <si>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</si>
  <si>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</si>
  <si>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</si>
  <si>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</si>
  <si>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</si>
  <si>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</si>
  <si>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</si>
  <si>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</si>
  <si>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</si>
  <si>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</si>
  <si>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</si>
  <si>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</si>
  <si>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</si>
  <si>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</si>
  <si>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</si>
  <si>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</si>
  <si>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</si>
  <si>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</si>
  <si>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</si>
  <si>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</si>
  <si>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</si>
  <si>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</si>
  <si>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</si>
  <si>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</si>
  <si>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</si>
  <si>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</si>
  <si>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</si>
  <si>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</si>
  <si>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</si>
  <si>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</si>
  <si>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</si>
  <si>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</si>
  <si>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</si>
  <si>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</si>
  <si>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</si>
  <si>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</si>
  <si>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</si>
  <si>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</si>
  <si>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</si>
  <si>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</si>
  <si>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</si>
  <si>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</si>
  <si>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</si>
  <si>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</si>
  <si>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</si>
  <si>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</si>
  <si>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</si>
  <si>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</si>
  <si>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</si>
  <si>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</si>
  <si>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</si>
  <si>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</si>
  <si>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</si>
  <si>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</si>
  <si>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</si>
  <si>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</si>
  <si>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</si>
  <si>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</si>
  <si>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</si>
  <si>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</si>
  <si>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</si>
  <si>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</si>
  <si>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</si>
  <si>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</si>
  <si>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</si>
  <si>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</si>
  <si>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</si>
  <si>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</si>
  <si>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</si>
  <si>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</si>
  <si>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</si>
  <si>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</si>
  <si>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</si>
  <si>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</si>
  <si>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</si>
  <si>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</si>
  <si>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</si>
  <si>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</si>
  <si>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</si>
  <si>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</si>
  <si>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</si>
  <si>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</si>
  <si>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</si>
  <si>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</si>
  <si>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</si>
  <si>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</si>
  <si>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</si>
  <si>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</si>
  <si>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</si>
  <si>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</si>
  <si>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</si>
  <si>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</si>
  <si>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</si>
  <si>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</si>
  <si>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</si>
  <si>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</si>
  <si>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</si>
  <si>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</si>
  <si>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</si>
  <si>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</si>
  <si>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</si>
  <si>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</si>
  <si>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</si>
  <si>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</si>
  <si>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</si>
  <si>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</si>
  <si>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</si>
  <si>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</si>
  <si>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</si>
  <si>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</si>
  <si>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</si>
  <si>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</si>
  <si>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</si>
  <si>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</si>
  <si>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</si>
  <si>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</si>
  <si>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</si>
  <si>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</si>
  <si>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</si>
  <si>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</si>
  <si>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</si>
  <si>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</si>
  <si>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</si>
  <si>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</si>
  <si>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</si>
  <si>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</si>
  <si>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</si>
  <si>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</si>
  <si>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</si>
  <si>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</si>
  <si>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</si>
  <si>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</si>
  <si>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</si>
  <si>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</si>
  <si>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</si>
  <si>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</si>
  <si>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</si>
  <si>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</si>
  <si>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</si>
  <si>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</si>
  <si>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</si>
  <si>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</si>
  <si>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</si>
  <si>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</si>
  <si>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</si>
  <si>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</si>
  <si>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</si>
  <si>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</si>
  <si>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</si>
  <si>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</si>
  <si>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</si>
  <si>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</si>
  <si>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</si>
  <si>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</si>
  <si>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</si>
  <si>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</si>
  <si>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</si>
  <si>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</si>
  <si>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</si>
  <si>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</si>
  <si>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</si>
  <si>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</si>
  <si>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</si>
  <si>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</si>
  <si>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</si>
  <si>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</si>
  <si>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</si>
  <si>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</si>
  <si>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</si>
  <si>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</si>
  <si>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</si>
  <si>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</si>
  <si>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</si>
  <si>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</si>
  <si>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</si>
  <si>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</si>
  <si>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</si>
  <si>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</si>
  <si>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</si>
  <si>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</si>
  <si>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</si>
  <si>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</si>
  <si>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</si>
  <si>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</si>
  <si>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</si>
  <si>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</si>
  <si>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</si>
  <si>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</si>
  <si>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</si>
  <si>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</si>
  <si>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</si>
  <si>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</si>
  <si>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</si>
  <si>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</si>
  <si>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</si>
  <si>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</si>
  <si>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</si>
  <si>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</si>
  <si>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</si>
  <si>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</si>
  <si>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</si>
  <si>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</si>
  <si>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</si>
  <si>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</si>
  <si>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</si>
  <si>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</si>
  <si>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</si>
  <si>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</si>
  <si>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</si>
  <si>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</si>
  <si>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</si>
  <si>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</si>
  <si>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</si>
  <si>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</si>
  <si>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</si>
  <si>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</si>
  <si>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</si>
  <si>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</si>
  <si>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</si>
  <si>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</si>
  <si>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</si>
  <si>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</si>
  <si>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</si>
  <si>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</si>
  <si>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</si>
  <si>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</si>
  <si>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</si>
  <si>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</si>
  <si>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</si>
  <si>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</si>
  <si>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</si>
  <si>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</si>
  <si>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</si>
  <si>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</si>
  <si>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</si>
  <si>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</si>
  <si>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</si>
  <si>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</si>
  <si>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</si>
  <si>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</si>
  <si>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</si>
  <si>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</si>
  <si>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</si>
  <si>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</si>
  <si>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</si>
  <si>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</si>
  <si>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</si>
  <si>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</si>
  <si>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</si>
  <si>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</si>
  <si>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</si>
  <si>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</si>
  <si>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</si>
  <si>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</si>
  <si>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</si>
  <si>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</si>
  <si>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</si>
  <si>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</si>
  <si>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</si>
  <si>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</si>
  <si>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</si>
  <si>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</si>
  <si>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</si>
  <si>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</si>
  <si>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</si>
  <si>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</si>
  <si>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</si>
  <si>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</si>
  <si>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</si>
  <si>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</si>
  <si>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</si>
  <si>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</si>
  <si>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</si>
  <si>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</si>
  <si>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</si>
  <si>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</si>
  <si>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</si>
  <si>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</si>
  <si>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</si>
  <si>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</si>
  <si>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</si>
  <si>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</si>
  <si>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</si>
  <si>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</si>
  <si>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</si>
  <si>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</si>
  <si>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</si>
  <si>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</si>
  <si>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</si>
  <si>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</si>
  <si>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</si>
  <si>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</si>
  <si>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</si>
  <si>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</si>
  <si>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</si>
  <si>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</si>
  <si>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</si>
  <si>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</si>
  <si>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</si>
  <si>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</si>
  <si>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</si>
  <si>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</si>
  <si>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</si>
  <si>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</si>
  <si>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</si>
  <si>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</si>
  <si>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</si>
  <si>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</si>
  <si>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</si>
  <si>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</si>
  <si>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</si>
  <si>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</si>
  <si>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</si>
  <si>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</si>
  <si>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</si>
  <si>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</si>
  <si>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</si>
  <si>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</si>
  <si>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</si>
  <si>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</si>
  <si>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</si>
  <si>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</si>
  <si>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</si>
  <si>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</si>
  <si>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</si>
  <si>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</si>
  <si>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</si>
  <si>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</si>
  <si>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</si>
  <si>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</si>
  <si>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</si>
  <si>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</si>
  <si>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</si>
  <si>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</si>
  <si>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</si>
  <si>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</si>
  <si>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</si>
  <si>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</si>
  <si>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</si>
  <si>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</si>
  <si>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</si>
  <si>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</si>
  <si>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</si>
  <si>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</si>
  <si>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</si>
  <si>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</si>
  <si>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</si>
  <si>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</si>
  <si>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</si>
  <si>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</si>
  <si>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</si>
  <si>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</si>
  <si>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</si>
  <si>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</si>
  <si>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</si>
  <si>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</si>
  <si>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</si>
  <si>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</si>
  <si>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</si>
  <si>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</si>
  <si>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</si>
  <si>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</si>
  <si>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</si>
  <si>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</si>
  <si>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</si>
  <si>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</si>
  <si>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</si>
  <si>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</si>
  <si>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</si>
  <si>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</si>
  <si>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</si>
  <si>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</si>
  <si>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</si>
  <si>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</si>
  <si>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</si>
  <si>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</si>
  <si>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</si>
  <si>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</si>
  <si>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</si>
  <si>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</si>
  <si>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</si>
  <si>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</si>
  <si>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</si>
  <si>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</si>
  <si>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</si>
  <si>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</si>
  <si>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</si>
  <si>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</si>
  <si>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</si>
  <si>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</si>
  <si>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</si>
  <si>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</si>
  <si>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</si>
  <si>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</si>
  <si>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</si>
  <si>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</si>
  <si>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</si>
  <si>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</si>
  <si>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</si>
  <si>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</si>
  <si>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</si>
  <si>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</si>
  <si>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</si>
  <si>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</si>
  <si>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</si>
  <si>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</si>
  <si>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</si>
  <si>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</si>
  <si>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</si>
  <si>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</si>
  <si>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</si>
  <si>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</si>
  <si>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</si>
  <si>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</si>
  <si>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</si>
  <si>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</si>
  <si>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</si>
  <si>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</si>
  <si>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</si>
  <si>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</si>
  <si>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</si>
  <si>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</si>
  <si>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</si>
  <si>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</si>
  <si>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</si>
  <si>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</si>
  <si>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</si>
  <si>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</si>
  <si>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</si>
  <si>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</si>
  <si>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</si>
  <si>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</si>
  <si>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</si>
  <si>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</si>
  <si>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</si>
  <si>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</si>
  <si>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</si>
  <si>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</si>
  <si>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</si>
  <si>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</si>
  <si>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</si>
  <si>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</si>
  <si>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</si>
  <si>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</si>
  <si>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</si>
  <si>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</si>
  <si>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</si>
  <si>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</si>
  <si>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</si>
  <si>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</si>
  <si>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</si>
  <si>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</si>
  <si>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</si>
  <si>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</si>
  <si>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</si>
  <si>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</si>
  <si>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</si>
  <si>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</si>
  <si>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</si>
  <si>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</si>
  <si>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</si>
  <si>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</si>
  <si>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</si>
  <si>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</si>
  <si>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</si>
  <si>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</si>
  <si>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</si>
  <si>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</si>
  <si>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</si>
  <si>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</si>
  <si>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</si>
  <si>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</si>
  <si>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</si>
  <si>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</si>
  <si>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</si>
  <si>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</si>
  <si>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</si>
  <si>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</si>
  <si>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</si>
  <si>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</si>
  <si>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</si>
  <si>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</si>
  <si>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</si>
  <si>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</si>
  <si>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</si>
  <si>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</si>
  <si>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</si>
  <si>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</si>
  <si>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</si>
  <si>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</si>
  <si>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</si>
  <si>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</si>
  <si>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</si>
  <si>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</si>
  <si>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</si>
  <si>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</si>
  <si>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</si>
  <si>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</si>
  <si>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</si>
  <si>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</si>
  <si>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</si>
  <si>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</si>
  <si>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</si>
  <si>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</si>
  <si>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</si>
  <si>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</si>
  <si>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</si>
  <si>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</si>
  <si>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</si>
  <si>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</si>
  <si>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</si>
  <si>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</si>
  <si>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</si>
  <si>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</si>
  <si>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</si>
  <si>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</si>
  <si>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</si>
  <si>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</si>
  <si>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</si>
  <si>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</si>
  <si>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</si>
  <si>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</si>
  <si>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</si>
  <si>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</si>
  <si>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</si>
  <si>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</si>
  <si>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</si>
  <si>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</si>
  <si>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</si>
  <si>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</si>
  <si>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</si>
  <si>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</si>
  <si>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</si>
  <si>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</si>
  <si>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</si>
  <si>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</si>
  <si>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</si>
  <si>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</si>
  <si>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</si>
  <si>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</si>
  <si>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</si>
  <si>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</si>
  <si>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</si>
  <si>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</si>
  <si>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</si>
  <si>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</si>
  <si>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</si>
  <si>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</si>
  <si>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</si>
  <si>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</si>
  <si>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</si>
  <si>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</si>
  <si>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</si>
  <si>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</si>
  <si>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</si>
  <si>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</si>
  <si>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</si>
  <si>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</si>
  <si>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</si>
  <si>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</si>
  <si>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</si>
  <si>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</si>
  <si>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</si>
  <si>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</si>
  <si>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</si>
  <si>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</si>
  <si>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</si>
  <si>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</si>
  <si>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</si>
  <si>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</si>
  <si>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</si>
  <si>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</si>
  <si>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</si>
  <si>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</si>
  <si>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</si>
  <si>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</si>
  <si>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</si>
  <si>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</si>
  <si>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</si>
  <si>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</si>
  <si>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</si>
  <si>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</si>
  <si>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</si>
  <si>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</si>
  <si>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</si>
  <si>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</si>
  <si>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</si>
  <si>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</si>
  <si>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</si>
  <si>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</si>
  <si>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</si>
  <si>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</si>
  <si>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</si>
  <si>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</si>
  <si>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</si>
  <si>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</si>
  <si>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</si>
  <si>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</si>
  <si>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</si>
  <si>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</si>
  <si>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</si>
  <si>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</si>
  <si>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</si>
  <si>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</si>
  <si>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</si>
  <si>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</si>
  <si>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</si>
  <si>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</si>
  <si>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</si>
  <si>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</si>
  <si>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</si>
  <si>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</si>
  <si>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</si>
  <si>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</si>
  <si>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</si>
  <si>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</si>
  <si>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</si>
  <si>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</si>
  <si>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</si>
  <si>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</si>
  <si>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</si>
  <si>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</si>
  <si>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</si>
  <si>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</si>
  <si>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</si>
  <si>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</si>
  <si>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</si>
  <si>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</si>
  <si>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</si>
  <si>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</si>
  <si>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</si>
  <si>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</si>
  <si>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</si>
  <si>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</si>
  <si>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</si>
  <si>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</si>
  <si>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</si>
  <si>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</si>
  <si>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</si>
  <si>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</si>
  <si>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</si>
  <si>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</si>
  <si>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</si>
  <si>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</si>
  <si>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</si>
  <si>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</si>
  <si>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</si>
  <si>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</si>
  <si>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</si>
  <si>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</si>
  <si>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</si>
  <si>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</si>
  <si>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</si>
  <si>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</si>
  <si>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</si>
  <si>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</si>
  <si>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</si>
  <si>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</si>
  <si>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</si>
  <si>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</si>
  <si>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</si>
  <si>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</si>
  <si>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</si>
  <si>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</si>
  <si>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</si>
  <si>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</si>
  <si>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</si>
  <si>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</si>
  <si>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</si>
  <si>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</si>
  <si>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</si>
  <si>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</si>
  <si>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</si>
  <si>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</si>
  <si>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</si>
  <si>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</si>
  <si>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</si>
  <si>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</si>
  <si>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</si>
  <si>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</si>
  <si>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</si>
  <si>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</si>
  <si>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</si>
  <si>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</si>
  <si>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</si>
  <si>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</si>
  <si>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</si>
  <si>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</si>
  <si>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</si>
  <si>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</si>
  <si>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</si>
  <si>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</si>
  <si>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</si>
  <si>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</si>
  <si>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</si>
  <si>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</si>
  <si>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</si>
  <si>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</si>
  <si>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</si>
  <si>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</si>
  <si>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</si>
  <si>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</si>
  <si>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</si>
  <si>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</si>
  <si>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</si>
  <si>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</si>
  <si>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</si>
  <si>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</si>
  <si>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</si>
  <si>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</si>
  <si>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</si>
  <si>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</si>
  <si>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</si>
  <si>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</si>
  <si>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</si>
  <si>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</si>
  <si>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</si>
  <si>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</si>
  <si>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</si>
  <si>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</si>
  <si>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</si>
  <si>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</si>
  <si>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</si>
  <si>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</si>
  <si>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</si>
  <si>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</si>
  <si>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</si>
  <si>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</si>
  <si>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</si>
  <si>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</si>
  <si>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</si>
  <si>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</si>
  <si>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</si>
  <si>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</si>
  <si>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</si>
  <si>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</si>
  <si>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</si>
  <si>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</si>
  <si>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</si>
  <si>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</si>
  <si>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</si>
  <si>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</si>
  <si>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</si>
  <si>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</si>
  <si>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</si>
  <si>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</si>
  <si>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</si>
  <si>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</si>
  <si>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</si>
  <si>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</si>
  <si>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</si>
  <si>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</si>
  <si>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</si>
  <si>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</si>
  <si>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</si>
  <si>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</si>
  <si>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</si>
  <si>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</si>
  <si>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</si>
  <si>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</si>
  <si>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</si>
  <si>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</si>
  <si>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</si>
  <si>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</si>
  <si>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</si>
  <si>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</si>
  <si>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</si>
  <si>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</si>
  <si>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</si>
  <si>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</si>
  <si>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</si>
  <si>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</si>
  <si>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</si>
  <si>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</si>
  <si>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</si>
  <si>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</si>
  <si>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</si>
  <si>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</si>
  <si>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</si>
  <si>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</si>
  <si>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</si>
  <si>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</si>
  <si>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</si>
  <si>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</si>
  <si>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</si>
  <si>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</si>
  <si>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</si>
  <si>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</si>
  <si>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</si>
  <si>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</si>
  <si>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</si>
  <si>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</si>
  <si>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</si>
  <si>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</si>
  <si>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</si>
  <si>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</si>
  <si>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</si>
  <si>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</si>
  <si>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</si>
  <si>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</si>
  <si>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</si>
  <si>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</si>
  <si>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</si>
  <si>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</si>
  <si>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</si>
  <si>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</si>
  <si>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</si>
  <si>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</si>
  <si>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</si>
  <si>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</si>
  <si>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</si>
  <si>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</si>
  <si>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</si>
  <si>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</si>
  <si>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</si>
  <si>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</si>
  <si>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</si>
  <si>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</si>
  <si>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</si>
  <si>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</si>
  <si>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</si>
  <si>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</si>
  <si>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</si>
  <si>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</si>
  <si>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</si>
  <si>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</si>
  <si>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</si>
  <si>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</si>
  <si>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</si>
  <si>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</si>
  <si>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</si>
  <si>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</si>
  <si>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</si>
  <si>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</si>
  <si>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</si>
  <si>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</si>
  <si>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</si>
  <si>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</si>
  <si>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</si>
  <si>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</si>
  <si>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</si>
  <si>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</si>
  <si>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</si>
  <si>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</si>
  <si>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</si>
  <si>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</si>
  <si>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</si>
  <si>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</si>
  <si>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</si>
  <si>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</si>
  <si>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</si>
  <si>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</si>
  <si>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</si>
  <si>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</si>
  <si>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</si>
  <si>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</si>
  <si>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</si>
  <si>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</si>
  <si>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</si>
  <si>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</si>
  <si>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</si>
  <si>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</si>
  <si>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</si>
  <si>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</si>
  <si>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</si>
  <si>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</si>
  <si>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</si>
  <si>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</si>
  <si>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</si>
  <si>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</si>
  <si>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</si>
  <si>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</si>
  <si>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</si>
  <si>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</si>
  <si>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</si>
  <si>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</si>
  <si>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</si>
  <si>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</si>
  <si>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</si>
  <si>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</si>
  <si>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</si>
  <si>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</si>
  <si>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</si>
  <si>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</si>
  <si>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</si>
  <si>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</si>
  <si>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</si>
  <si>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</si>
  <si>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</si>
  <si>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</si>
  <si>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</si>
  <si>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</si>
  <si>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</si>
  <si>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</si>
  <si>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</si>
  <si>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</si>
  <si>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</si>
  <si>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</si>
  <si>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</si>
  <si>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</si>
  <si>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</si>
  <si>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</si>
  <si>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</si>
  <si>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</si>
  <si>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</si>
  <si>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</si>
  <si>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</si>
  <si>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</si>
  <si>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</si>
  <si>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</si>
  <si>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</si>
  <si>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</si>
  <si>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</si>
  <si>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</si>
  <si>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</si>
  <si>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</si>
  <si>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</si>
  <si>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</si>
  <si>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</si>
  <si>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</si>
  <si>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</si>
  <si>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</si>
  <si>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</si>
  <si>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</si>
  <si>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</si>
  <si>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</si>
  <si>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</si>
  <si>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</si>
  <si>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</si>
  <si>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</si>
  <si>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</si>
  <si>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</si>
  <si>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</si>
  <si>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</si>
  <si>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</si>
  <si>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</si>
  <si>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</si>
  <si>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</si>
  <si>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</si>
  <si>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</si>
  <si>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</si>
  <si>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</si>
  <si>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</si>
  <si>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</si>
  <si>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</si>
  <si>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</si>
  <si>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</si>
  <si>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</si>
  <si>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</si>
  <si>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</si>
  <si>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</si>
  <si>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</si>
  <si>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</si>
  <si>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</si>
  <si>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</si>
  <si>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</si>
  <si>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</si>
  <si>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</si>
  <si>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</si>
  <si>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</si>
  <si>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</si>
  <si>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</si>
  <si>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</si>
  <si>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</si>
  <si>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</si>
  <si>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</si>
  <si>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</si>
  <si>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</si>
  <si>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</si>
  <si>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</si>
  <si>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</si>
  <si>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</si>
  <si>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</si>
  <si>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</si>
  <si>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</si>
  <si>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</si>
  <si>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</si>
  <si>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</si>
  <si>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</si>
  <si>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</si>
  <si>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</si>
  <si>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</si>
  <si>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</si>
  <si>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</si>
  <si>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</si>
  <si>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</si>
  <si>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</si>
  <si>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</si>
  <si>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</si>
  <si>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</si>
  <si>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</si>
  <si>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</si>
  <si>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</si>
  <si>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</si>
  <si>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</si>
  <si>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</si>
  <si>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</si>
  <si>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</si>
  <si>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</si>
  <si>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</si>
  <si>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</si>
  <si>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</si>
  <si>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</si>
  <si>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</si>
  <si>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</si>
  <si>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</si>
  <si>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</si>
  <si>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</si>
  <si>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</si>
  <si>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</si>
  <si>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</si>
  <si>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</si>
  <si>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</si>
  <si>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</si>
  <si>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</si>
  <si>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</si>
  <si>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</si>
  <si>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</si>
  <si>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</si>
  <si>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</si>
  <si>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</si>
  <si>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</si>
  <si>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</si>
  <si>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</si>
  <si>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</si>
  <si>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</si>
  <si>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</si>
  <si>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</si>
  <si>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</si>
  <si>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</si>
  <si>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</si>
  <si>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</si>
  <si>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</si>
  <si>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</si>
  <si>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</si>
  <si>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</si>
  <si>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</si>
  <si>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</si>
  <si>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</si>
  <si>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</si>
  <si>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</si>
  <si>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</si>
  <si>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</si>
  <si>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</si>
  <si>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</si>
  <si>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</si>
  <si>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</si>
  <si>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</si>
  <si>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</si>
  <si>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</si>
  <si>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</si>
  <si>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</si>
  <si>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</si>
  <si>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</si>
  <si>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</si>
  <si>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</si>
  <si>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</si>
  <si>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</si>
  <si>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</si>
  <si>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</si>
  <si>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</si>
  <si>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</si>
  <si>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</si>
  <si>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</si>
  <si>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</si>
  <si>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</si>
  <si>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</si>
  <si>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</si>
  <si>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</si>
  <si>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</si>
  <si>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</si>
  <si>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</si>
  <si>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</si>
  <si>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</si>
  <si>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</si>
  <si>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</si>
  <si>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</si>
  <si>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</si>
  <si>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</si>
  <si>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</si>
  <si>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</si>
  <si>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</si>
  <si>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</si>
  <si>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</si>
  <si>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</si>
  <si>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</si>
  <si>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</si>
  <si>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</si>
  <si>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</si>
  <si>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</si>
  <si>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</si>
  <si>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</si>
  <si>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</si>
  <si>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</si>
  <si>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</si>
  <si>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</si>
  <si>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</si>
  <si>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</si>
  <si>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</si>
  <si>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</si>
  <si>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</si>
  <si>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</si>
  <si>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</si>
  <si>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</si>
  <si>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</si>
  <si>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</si>
  <si>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</si>
  <si>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</si>
  <si>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</si>
  <si>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</si>
  <si>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</si>
  <si>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</si>
  <si>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</si>
  <si>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</si>
  <si>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</si>
  <si>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</si>
  <si>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</si>
  <si>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</si>
  <si>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</si>
  <si>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</si>
  <si>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</si>
  <si>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</si>
  <si>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</si>
  <si>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</si>
  <si>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</si>
  <si>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</si>
  <si>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</si>
  <si>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</si>
  <si>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</si>
  <si>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</si>
  <si>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</si>
  <si>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</si>
  <si>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</si>
  <si>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</si>
  <si>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</si>
  <si>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</si>
  <si>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</si>
  <si>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</si>
  <si>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</si>
  <si>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</si>
  <si>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</si>
  <si>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</si>
  <si>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</si>
  <si>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</si>
  <si>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</si>
  <si>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</si>
  <si>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</si>
  <si>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</si>
  <si>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</si>
  <si>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</si>
  <si>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</si>
  <si>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</si>
  <si>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</si>
  <si>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</si>
  <si>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</si>
  <si>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</si>
  <si>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</si>
  <si>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</si>
  <si>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</si>
  <si>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</si>
  <si>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</si>
  <si>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</si>
  <si>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</si>
  <si>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</si>
  <si>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</si>
  <si>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</si>
  <si>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</si>
  <si>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</si>
  <si>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</si>
  <si>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</si>
  <si>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</si>
  <si>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</si>
  <si>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</si>
  <si>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</si>
  <si>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</si>
  <si>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</si>
  <si>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</si>
  <si>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</si>
  <si>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</si>
  <si>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</si>
  <si>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</si>
  <si>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</si>
  <si>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</si>
  <si>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</si>
  <si>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</si>
  <si>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</si>
  <si>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</si>
  <si>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</si>
  <si>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</si>
  <si>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</si>
  <si>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</si>
  <si>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</si>
  <si>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</si>
  <si>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</si>
  <si>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</si>
  <si>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</si>
  <si>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</si>
  <si>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</si>
  <si>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</si>
  <si>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</si>
  <si>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</si>
  <si>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</si>
  <si>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</si>
  <si>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</si>
  <si>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</si>
  <si>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</si>
  <si>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</si>
  <si>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</si>
  <si>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</si>
  <si>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</si>
  <si>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</si>
  <si>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</si>
  <si>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</si>
  <si>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</si>
  <si>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</si>
  <si>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</si>
  <si>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</si>
  <si>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</si>
  <si>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</si>
  <si>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</si>
  <si>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</si>
  <si>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</si>
  <si>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</si>
  <si>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</si>
  <si>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</si>
  <si>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</si>
  <si>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</si>
  <si>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</si>
  <si>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</si>
  <si>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</si>
  <si>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</si>
  <si>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</si>
  <si>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</si>
  <si>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</si>
  <si>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</si>
  <si>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</si>
  <si>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</si>
  <si>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</si>
  <si>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</si>
  <si>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</si>
  <si>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</si>
  <si>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</si>
  <si>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</si>
  <si>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</si>
  <si>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</si>
  <si>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</si>
  <si>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</si>
  <si>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</si>
  <si>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</si>
  <si>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</si>
  <si>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</si>
  <si>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</si>
  <si>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</si>
  <si>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</si>
  <si>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</si>
  <si>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</si>
  <si>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</si>
  <si>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</si>
  <si>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</si>
  <si>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</si>
  <si>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</si>
  <si>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</si>
  <si>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</si>
  <si>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</si>
  <si>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</si>
  <si>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</si>
  <si>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</si>
  <si>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</si>
  <si>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</si>
  <si>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</si>
  <si>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</si>
  <si>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</si>
  <si>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</si>
  <si>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</si>
  <si>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</si>
  <si>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</si>
  <si>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</si>
  <si>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</si>
  <si>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</si>
  <si>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</si>
  <si>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</si>
  <si>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</si>
  <si>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</si>
  <si>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</si>
  <si>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</si>
  <si>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</si>
  <si>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</si>
  <si>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</si>
  <si>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</si>
  <si>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</si>
  <si>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</si>
  <si>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</si>
  <si>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</si>
  <si>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</si>
  <si>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</si>
  <si>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</si>
  <si>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</si>
  <si>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</si>
  <si>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</si>
  <si>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</si>
  <si>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</si>
  <si>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</si>
  <si>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</si>
  <si>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</si>
  <si>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</si>
  <si>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</si>
  <si>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</si>
  <si>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</si>
  <si>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</si>
  <si>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</si>
  <si>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</si>
  <si>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</si>
  <si>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</si>
  <si>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</si>
  <si>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</si>
  <si>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</si>
  <si>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</si>
  <si>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</si>
  <si>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</si>
  <si>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</si>
  <si>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</si>
  <si>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</si>
  <si>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</si>
  <si>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</si>
  <si>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</si>
  <si>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</si>
  <si>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</si>
  <si>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</si>
  <si>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</si>
  <si>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</si>
  <si>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</si>
  <si>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</si>
  <si>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</si>
  <si>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</si>
  <si>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</si>
  <si>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</si>
  <si>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</si>
  <si>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</si>
  <si>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</si>
  <si>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</si>
  <si>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</si>
  <si>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</si>
  <si>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</si>
  <si>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</si>
  <si>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</si>
  <si>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</si>
  <si>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</si>
  <si>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</si>
  <si>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</si>
  <si>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</si>
  <si>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</si>
  <si>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</si>
  <si>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</si>
  <si>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</si>
  <si>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</si>
  <si>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</si>
  <si>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</si>
  <si>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</si>
  <si>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</si>
  <si>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</si>
  <si>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</si>
  <si>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</si>
  <si>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</si>
  <si>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</si>
  <si>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</si>
  <si>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</si>
  <si>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</si>
  <si>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</si>
  <si>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</si>
  <si>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</si>
  <si>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</si>
  <si>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</si>
  <si>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</si>
  <si>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</si>
  <si>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</si>
  <si>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</si>
  <si>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</si>
  <si>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</si>
  <si>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</si>
  <si>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</si>
  <si>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</si>
  <si>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</si>
  <si>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</si>
  <si>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</si>
  <si>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</si>
  <si>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</si>
  <si>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</si>
  <si>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</si>
  <si>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</si>
  <si>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</si>
  <si>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</si>
  <si>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</si>
  <si>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</si>
  <si>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</si>
  <si>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</si>
  <si>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</si>
  <si>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</si>
  <si>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</si>
  <si>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</si>
  <si>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</si>
  <si>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</si>
  <si>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</si>
  <si>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</si>
  <si>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</si>
  <si>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</si>
  <si>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</si>
  <si>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</si>
  <si>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</si>
  <si>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</si>
  <si>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</si>
  <si>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</si>
  <si>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</si>
  <si>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</si>
  <si>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</si>
  <si>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</si>
  <si>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</si>
  <si>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</si>
  <si>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</si>
  <si>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</si>
  <si>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</si>
  <si>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</si>
  <si>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</si>
  <si>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</si>
  <si>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</si>
  <si>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</si>
  <si>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</si>
  <si>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</si>
  <si>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</si>
  <si>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</si>
  <si>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</si>
  <si>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</si>
  <si>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</si>
  <si>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</si>
  <si>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</si>
  <si>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</si>
  <si>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</si>
  <si>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</si>
  <si>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</si>
  <si>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</si>
  <si>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</si>
  <si>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</si>
  <si>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</si>
  <si>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</si>
  <si>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</si>
  <si>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</si>
  <si>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</si>
  <si>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</si>
  <si>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</si>
  <si>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</si>
  <si>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</si>
  <si>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</si>
  <si>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</si>
  <si>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</si>
  <si>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</si>
  <si>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</si>
  <si>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</si>
  <si>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</si>
  <si>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</si>
  <si>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</si>
  <si>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</si>
  <si>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</si>
  <si>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</si>
  <si>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</si>
  <si>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</si>
  <si>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</si>
  <si>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</si>
  <si>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</si>
  <si>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</si>
  <si>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</si>
  <si>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</si>
  <si>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</si>
  <si>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</si>
  <si>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</si>
  <si>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</si>
  <si>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</si>
  <si>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</si>
  <si>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</si>
  <si>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</si>
  <si>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</si>
  <si>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</si>
  <si>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</si>
  <si>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</si>
  <si>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</si>
  <si>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</si>
  <si>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</si>
  <si>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</si>
  <si>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</si>
  <si>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</si>
  <si>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</si>
  <si>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</si>
  <si>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</si>
  <si>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</si>
  <si>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</si>
  <si>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</si>
  <si>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</si>
  <si>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</si>
  <si>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</si>
  <si>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</si>
  <si>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</si>
  <si>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</si>
  <si>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</si>
  <si>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</si>
  <si>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</si>
  <si>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</si>
  <si>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</si>
  <si>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</si>
  <si>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</si>
  <si>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</si>
  <si>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</si>
  <si>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</si>
  <si>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</si>
  <si>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</si>
  <si>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</si>
  <si>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</si>
  <si>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</si>
  <si>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</si>
  <si>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</si>
  <si>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</si>
  <si>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</si>
  <si>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</si>
  <si>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</si>
  <si>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</si>
  <si>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</si>
  <si>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</si>
  <si>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</si>
  <si>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</si>
  <si>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</si>
  <si>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</si>
  <si>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</si>
  <si>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</si>
  <si>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</si>
  <si>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</si>
  <si>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</si>
  <si>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</si>
  <si>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</si>
  <si>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</si>
  <si>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</si>
  <si>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</si>
  <si>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</si>
  <si>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</si>
  <si>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</si>
  <si>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</si>
  <si>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</si>
  <si>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</si>
  <si>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</si>
  <si>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</si>
  <si>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</si>
  <si>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</si>
  <si>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</si>
  <si>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</si>
  <si>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</si>
  <si>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</si>
  <si>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</si>
  <si>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</si>
  <si>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</si>
  <si>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</si>
  <si>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</si>
  <si>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</si>
  <si>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</si>
  <si>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</si>
  <si>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</si>
  <si>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</si>
  <si>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</si>
  <si>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</si>
  <si>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</si>
  <si>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</si>
  <si>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</si>
  <si>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</si>
  <si>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</si>
  <si>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</si>
  <si>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</si>
  <si>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</si>
  <si>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</si>
  <si>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</si>
  <si>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</si>
  <si>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</si>
  <si>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</si>
  <si>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</si>
  <si>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</si>
  <si>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</si>
  <si>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</si>
  <si>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</si>
  <si>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</si>
  <si>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</si>
  <si>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</si>
  <si>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</si>
  <si>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</si>
  <si>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</si>
  <si>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</si>
  <si>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</si>
  <si>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</si>
  <si>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</si>
  <si>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</si>
  <si>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</si>
  <si>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</si>
  <si>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</si>
  <si>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</si>
  <si>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</si>
  <si>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</si>
  <si>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</si>
  <si>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</si>
  <si>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</si>
  <si>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</si>
  <si>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</si>
  <si>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</si>
  <si>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</si>
  <si>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</si>
  <si>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</si>
  <si>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</si>
  <si>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</si>
  <si>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</si>
  <si>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</si>
  <si>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</si>
  <si>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</si>
  <si>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</si>
  <si>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</si>
  <si>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</si>
  <si>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</si>
  <si>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</si>
  <si>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</si>
  <si>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</si>
  <si>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</si>
  <si>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</si>
  <si>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</si>
  <si>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</si>
  <si>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</si>
  <si>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</si>
  <si>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</si>
  <si>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</si>
  <si>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</si>
  <si>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</si>
  <si>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</si>
  <si>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</si>
  <si>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</si>
  <si>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</si>
  <si>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</si>
  <si>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</si>
  <si>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</si>
  <si>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</si>
  <si>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</si>
  <si>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</si>
  <si>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</si>
  <si>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</si>
  <si>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</si>
  <si>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</si>
  <si>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</si>
  <si>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</si>
  <si>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</si>
  <si>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</si>
  <si>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</si>
  <si>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</si>
  <si>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</si>
  <si>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</si>
  <si>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</si>
  <si>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</si>
  <si>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</si>
  <si>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</si>
  <si>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</si>
  <si>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</si>
  <si>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</si>
  <si>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</si>
  <si>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</si>
  <si>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</si>
  <si>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</si>
  <si>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</si>
  <si>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</si>
  <si>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</si>
  <si>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</si>
  <si>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</si>
  <si>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</si>
  <si>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</si>
  <si>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</si>
  <si>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</si>
  <si>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</si>
  <si>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</si>
  <si>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</si>
  <si>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</si>
  <si>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</si>
  <si>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</si>
  <si>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</si>
  <si>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</si>
  <si>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</si>
  <si>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</si>
  <si>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</si>
  <si>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</si>
  <si>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</si>
  <si>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</si>
  <si>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</si>
  <si>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</si>
  <si>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</si>
  <si>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</si>
  <si>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</si>
  <si>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</si>
  <si>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</si>
  <si>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</si>
  <si>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</si>
  <si>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</si>
  <si>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</si>
  <si>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</si>
  <si>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</si>
  <si>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</si>
  <si>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</si>
  <si>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</si>
  <si>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</si>
  <si>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</si>
  <si>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</si>
  <si>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</si>
  <si>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</si>
  <si>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</si>
  <si>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</si>
  <si>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</si>
  <si>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</si>
  <si>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</si>
  <si>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</si>
  <si>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</si>
  <si>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</si>
  <si>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</si>
  <si>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</si>
  <si>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</si>
  <si>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</si>
  <si>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</si>
  <si>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</si>
  <si>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</si>
  <si>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</si>
  <si>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</si>
  <si>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</si>
  <si>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</si>
  <si>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</si>
  <si>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</si>
  <si>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</si>
  <si>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</si>
  <si>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</si>
  <si>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</si>
  <si>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</si>
  <si>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</si>
  <si>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</si>
  <si>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</si>
  <si>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</si>
  <si>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</si>
  <si>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</si>
  <si>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</si>
  <si>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</si>
  <si>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</si>
  <si>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</si>
  <si>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</si>
  <si>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</si>
  <si>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</si>
  <si>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</si>
  <si>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</si>
  <si>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</si>
  <si>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</si>
  <si>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</si>
  <si>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</si>
  <si>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</si>
  <si>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</si>
  <si>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</si>
  <si>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</si>
  <si>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</si>
  <si>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</si>
  <si>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</si>
  <si>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</si>
  <si>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</si>
  <si>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</si>
  <si>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</si>
  <si>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</si>
  <si>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</si>
  <si>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</si>
  <si>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</si>
  <si>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</si>
  <si>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</si>
  <si>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</si>
  <si>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</si>
  <si>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</si>
  <si>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</si>
  <si>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</si>
  <si>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</si>
  <si>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</si>
  <si>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</si>
  <si>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</si>
  <si>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</si>
  <si>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</si>
  <si>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</si>
  <si>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</si>
  <si>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</si>
  <si>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</si>
  <si>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</si>
  <si>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</si>
  <si>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</si>
  <si>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</si>
  <si>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</si>
  <si>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</si>
  <si>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</si>
  <si>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</si>
  <si>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</si>
  <si>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</si>
  <si>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</si>
  <si>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</si>
  <si>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</si>
  <si>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</si>
  <si>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</si>
  <si>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</si>
  <si>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</si>
  <si>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</si>
  <si>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</si>
  <si>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</si>
  <si>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</si>
  <si>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</si>
  <si>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</si>
  <si>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</si>
  <si>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</si>
  <si>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</si>
  <si>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</si>
  <si>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</si>
  <si>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</si>
  <si>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</si>
  <si>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</si>
  <si>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</si>
  <si>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</si>
  <si>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</si>
  <si>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</si>
  <si>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</si>
  <si>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</si>
  <si>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</si>
  <si>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</si>
  <si>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</si>
  <si>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</si>
  <si>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</si>
  <si>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</si>
  <si>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</si>
  <si>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</si>
  <si>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</si>
  <si>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</si>
  <si>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</si>
  <si>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</si>
  <si>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</si>
  <si>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</si>
  <si>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</si>
  <si>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</si>
  <si>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</si>
  <si>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</si>
  <si>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</si>
  <si>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</si>
  <si>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</si>
  <si>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</si>
  <si>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</si>
  <si>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</si>
  <si>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</si>
  <si>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</si>
  <si>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</si>
  <si>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</si>
  <si>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</si>
  <si>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</si>
  <si>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</si>
  <si>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</si>
  <si>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</si>
  <si>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</si>
  <si>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</si>
  <si>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</si>
  <si>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</si>
  <si>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</si>
  <si>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</si>
  <si>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</si>
  <si>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</si>
  <si>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</si>
  <si>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</si>
  <si>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</si>
  <si>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</si>
  <si>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</si>
  <si>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</si>
  <si>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</si>
  <si>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</si>
  <si>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</si>
  <si>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</si>
  <si>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</si>
  <si>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</si>
  <si>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</si>
  <si>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</si>
  <si>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</si>
  <si>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</si>
  <si>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</si>
  <si>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</si>
  <si>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</si>
  <si>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</si>
  <si>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</si>
  <si>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</si>
  <si>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</si>
  <si>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</si>
  <si>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</si>
  <si>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</si>
  <si>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</si>
  <si>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</si>
  <si>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</si>
  <si>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</si>
  <si>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</si>
  <si>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</si>
  <si>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</si>
  <si>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</si>
  <si>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</si>
  <si>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</si>
  <si>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</si>
  <si>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</si>
  <si>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</si>
  <si>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</si>
  <si>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</si>
  <si>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</si>
  <si>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</si>
  <si>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</si>
  <si>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</si>
  <si>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</si>
  <si>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</si>
  <si>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</si>
  <si>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</si>
  <si>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</si>
  <si>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</si>
  <si>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</si>
  <si>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</si>
  <si>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</si>
  <si>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</si>
  <si>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</si>
  <si>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</si>
  <si>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</si>
  <si>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</si>
  <si>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</si>
  <si>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</si>
  <si>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</si>
  <si>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</si>
  <si>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</si>
  <si>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</si>
  <si>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</si>
  <si>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</si>
  <si>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</si>
  <si>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</si>
  <si>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</si>
  <si>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</si>
  <si>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</si>
  <si>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</si>
  <si>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</si>
  <si>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</si>
  <si>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</si>
  <si>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</si>
  <si>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</si>
  <si>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</si>
  <si>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</si>
  <si>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</si>
  <si>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</si>
  <si>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</si>
  <si>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</si>
  <si>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</si>
  <si>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</si>
  <si>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</si>
  <si>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</si>
  <si>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</si>
  <si>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</si>
  <si>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</si>
  <si>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</si>
  <si>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</si>
  <si>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</si>
  <si>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</si>
  <si>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</si>
  <si>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</si>
  <si>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</si>
  <si>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</si>
  <si>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</si>
  <si>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</si>
  <si>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</si>
  <si>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</si>
  <si>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</si>
  <si>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</si>
  <si>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</si>
  <si>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</si>
  <si>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</si>
  <si>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</si>
  <si>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</si>
  <si>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</si>
  <si>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</si>
  <si>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</si>
  <si>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</si>
  <si>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</si>
  <si>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</si>
  <si>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</si>
  <si>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</si>
  <si>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</si>
  <si>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</si>
  <si>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</si>
  <si>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</si>
  <si>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</si>
  <si>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</si>
  <si>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</si>
  <si>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</si>
  <si>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</si>
  <si>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</si>
  <si>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</si>
  <si>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</si>
  <si>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</si>
  <si>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</si>
  <si>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</si>
  <si>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</si>
  <si>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</si>
  <si>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</si>
  <si>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</si>
  <si>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</si>
  <si>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</si>
  <si>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</si>
  <si>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</si>
  <si>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</si>
  <si>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</si>
  <si>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</si>
  <si>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</si>
  <si>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</si>
  <si>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</si>
  <si>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</si>
  <si>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</si>
  <si>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</si>
  <si>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</si>
  <si>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</si>
  <si>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</si>
  <si>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</si>
  <si>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</si>
  <si>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</si>
  <si>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</si>
  <si>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</si>
  <si>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</si>
  <si>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</si>
  <si>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</si>
  <si>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</si>
  <si>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</si>
  <si>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</si>
  <si>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</si>
  <si>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</si>
  <si>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</si>
  <si>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</si>
  <si>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</si>
  <si>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</si>
  <si>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</si>
  <si>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</si>
  <si>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</si>
  <si>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</si>
  <si>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</si>
  <si>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</si>
  <si>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</si>
  <si>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</si>
  <si>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</si>
  <si>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</si>
  <si>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</si>
  <si>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</si>
  <si>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</si>
  <si>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</si>
  <si>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</si>
  <si>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</si>
  <si>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</si>
  <si>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</si>
  <si>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</si>
  <si>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</si>
  <si>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</si>
  <si>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</si>
  <si>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</si>
  <si>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</si>
  <si>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</si>
  <si>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</si>
  <si>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</si>
  <si>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</si>
  <si>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</si>
  <si>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</si>
  <si>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</si>
  <si>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</si>
  <si>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</si>
  <si>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</si>
  <si>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</si>
  <si>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</si>
  <si>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</si>
  <si>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</si>
  <si>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</si>
  <si>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</si>
  <si>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</si>
  <si>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</si>
  <si>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</si>
  <si>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</si>
  <si>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</si>
  <si>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</si>
  <si>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</si>
  <si>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</si>
  <si>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</si>
  <si>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</si>
  <si>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</si>
  <si>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</si>
  <si>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</si>
  <si>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</si>
  <si>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</si>
  <si>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</si>
  <si>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</si>
  <si>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</si>
  <si>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</si>
  <si>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</si>
  <si>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</si>
  <si>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</si>
  <si>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</si>
  <si>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</si>
  <si>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</si>
  <si>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</si>
  <si>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</si>
  <si>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</si>
  <si>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</si>
  <si>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</si>
  <si>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</si>
  <si>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</si>
  <si>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</si>
  <si>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</si>
  <si>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</si>
  <si>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</si>
  <si>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</si>
  <si>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</si>
  <si>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</si>
  <si>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</si>
  <si>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</si>
  <si>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</si>
  <si>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</si>
  <si>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</si>
  <si>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</si>
  <si>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</si>
  <si>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</si>
  <si>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</si>
  <si>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</si>
  <si>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</si>
  <si>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</si>
  <si>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</si>
  <si>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</si>
  <si>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</si>
  <si>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</si>
  <si>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</si>
  <si>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</si>
  <si>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</si>
  <si>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</si>
  <si>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</si>
  <si>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</si>
  <si>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</si>
  <si>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</si>
  <si>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</si>
  <si>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</si>
  <si>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</si>
  <si>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</si>
  <si>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</si>
  <si>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</si>
  <si>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</si>
  <si>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</si>
  <si>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</si>
  <si>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</si>
  <si>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</si>
  <si>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</si>
  <si>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</si>
  <si>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</si>
  <si>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</si>
  <si>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</si>
  <si>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</si>
  <si>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</si>
  <si>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</si>
  <si>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</si>
  <si>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</si>
  <si>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</si>
  <si>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</si>
  <si>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</si>
  <si>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</si>
  <si>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</si>
  <si>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</si>
  <si>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</si>
  <si>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</si>
  <si>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</si>
  <si>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</si>
  <si>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</si>
  <si>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</si>
  <si>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</si>
  <si>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</si>
  <si>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</si>
  <si>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</si>
  <si>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</si>
  <si>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</si>
  <si>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</si>
  <si>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</si>
  <si>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</si>
  <si>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</si>
  <si>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</si>
  <si>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</si>
  <si>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</si>
  <si>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</si>
  <si>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</si>
  <si>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</si>
  <si>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</si>
  <si>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</si>
  <si>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</si>
  <si>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</si>
  <si>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</si>
  <si>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</si>
  <si>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</si>
  <si>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</si>
  <si>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</si>
  <si>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</si>
  <si>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</si>
  <si>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</si>
  <si>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</si>
  <si>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</si>
  <si>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</si>
  <si>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</si>
  <si>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</si>
  <si>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</si>
  <si>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</si>
  <si>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</si>
  <si>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</si>
  <si>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</si>
  <si>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</si>
  <si>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</si>
  <si>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</si>
  <si>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</si>
  <si>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</si>
  <si>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</si>
  <si>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</si>
  <si>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</si>
  <si>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</si>
  <si>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</si>
  <si>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</si>
  <si>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</si>
  <si>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</si>
  <si>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</si>
  <si>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</si>
  <si>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</si>
  <si>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</si>
  <si>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</si>
  <si>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</si>
  <si>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</si>
  <si>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</si>
  <si>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</si>
  <si>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</si>
  <si>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</si>
  <si>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</si>
  <si>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</si>
  <si>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</si>
  <si>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</si>
  <si>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</si>
  <si>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</si>
  <si>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</si>
  <si>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</si>
  <si>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</si>
  <si>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</si>
  <si>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</si>
  <si>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</si>
  <si>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</si>
  <si>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</si>
  <si>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</si>
  <si>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</si>
  <si>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</si>
  <si>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</si>
  <si>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</si>
  <si>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</si>
  <si>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</si>
  <si>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</si>
  <si>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</si>
  <si>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</si>
  <si>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</si>
  <si>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</si>
  <si>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</si>
  <si>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</si>
  <si>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</si>
  <si>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</si>
  <si>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</si>
  <si>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</si>
  <si>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</si>
  <si>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</si>
  <si>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</si>
  <si>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</si>
  <si>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</si>
  <si>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</si>
  <si>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</si>
  <si>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</si>
  <si>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</si>
  <si>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</si>
  <si>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</si>
  <si>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</si>
  <si>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</si>
  <si>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</si>
  <si>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</si>
  <si>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</si>
  <si>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</si>
  <si>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</si>
  <si>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</si>
  <si>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</si>
  <si>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</si>
  <si>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</si>
  <si>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</si>
  <si>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</si>
  <si>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</si>
  <si>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</si>
  <si>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</si>
  <si>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</si>
  <si>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</si>
  <si>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</si>
  <si>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</si>
  <si>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</si>
  <si>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</si>
  <si>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</si>
  <si>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</si>
  <si>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</si>
  <si>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</si>
  <si>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</si>
  <si>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</si>
  <si>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</si>
  <si>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</si>
  <si>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</si>
  <si>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</si>
  <si>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</si>
  <si>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</si>
  <si>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</si>
  <si>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</si>
  <si>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</si>
  <si>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</si>
  <si>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</si>
  <si>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</si>
  <si>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</si>
  <si>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</si>
  <si>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</si>
  <si>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</si>
  <si>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</si>
  <si>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</si>
  <si>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</si>
  <si>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</si>
  <si>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</si>
  <si>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</si>
  <si>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</si>
  <si>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</si>
  <si>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</si>
  <si>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</si>
  <si>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</si>
  <si>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</si>
  <si>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</si>
  <si>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</si>
  <si>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</si>
  <si>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</si>
  <si>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</si>
  <si>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</si>
  <si>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</si>
  <si>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</si>
  <si>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</si>
  <si>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</si>
  <si>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</si>
  <si>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</si>
  <si>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</si>
  <si>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</si>
  <si>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</si>
  <si>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</si>
  <si>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</si>
  <si>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</si>
  <si>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</si>
  <si>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</si>
  <si>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</si>
  <si>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</si>
  <si>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</si>
  <si>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</si>
  <si>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</si>
  <si>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</si>
  <si>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</si>
  <si>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</si>
  <si>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</si>
  <si>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</si>
  <si>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</si>
  <si>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</si>
  <si>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</si>
  <si>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</si>
  <si>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</si>
  <si>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</si>
  <si>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</si>
  <si>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</si>
  <si>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</si>
  <si>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</si>
  <si>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</si>
  <si>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</si>
  <si>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</si>
  <si>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</si>
  <si>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</si>
  <si>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</si>
  <si>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</si>
  <si>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</si>
  <si>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</si>
  <si>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</si>
  <si>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</si>
  <si>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</si>
  <si>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</si>
  <si>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</si>
  <si>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</si>
  <si>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</si>
  <si>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</si>
  <si>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</si>
  <si>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</si>
  <si>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</si>
  <si>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</si>
  <si>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</si>
  <si>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</si>
  <si>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</si>
  <si>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</si>
  <si>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</si>
  <si>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</si>
  <si>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</si>
  <si>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</si>
  <si>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</si>
  <si>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</si>
  <si>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</si>
  <si>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</si>
  <si>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</si>
  <si>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</si>
  <si>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</si>
  <si>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</si>
  <si>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</si>
  <si>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</si>
  <si>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</si>
  <si>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</si>
  <si>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</si>
  <si>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</si>
  <si>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</si>
  <si>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</si>
  <si>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</si>
  <si>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</si>
  <si>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</si>
  <si>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</si>
  <si>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</si>
  <si>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</si>
  <si>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</si>
  <si>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</si>
  <si>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</si>
  <si>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</si>
  <si>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</si>
  <si>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</si>
  <si>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</si>
  <si>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</si>
  <si>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</si>
  <si>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</si>
  <si>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</si>
  <si>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</si>
  <si>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</si>
  <si>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</si>
  <si>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</si>
  <si>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</si>
  <si>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</si>
  <si>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</si>
  <si>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</si>
  <si>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</si>
  <si>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</si>
  <si>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</si>
  <si>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</si>
  <si>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</si>
  <si>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</si>
  <si>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</si>
  <si>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</si>
  <si>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</si>
  <si>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</si>
  <si>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</si>
  <si>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</si>
  <si>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</si>
  <si>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</si>
  <si>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</si>
  <si>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</si>
  <si>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</si>
  <si>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</si>
  <si>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</si>
  <si>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</si>
  <si>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</si>
  <si>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</si>
  <si>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</si>
  <si>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</si>
  <si>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</si>
  <si>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</si>
  <si>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</si>
  <si>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</si>
  <si>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</si>
  <si>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</si>
  <si>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</si>
  <si>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</si>
  <si>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</si>
  <si>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</si>
  <si>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</si>
  <si>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</si>
  <si>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</si>
  <si>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</si>
  <si>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</si>
  <si>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</si>
  <si>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</si>
  <si>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</si>
  <si>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</si>
  <si>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</si>
  <si>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</si>
  <si>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</si>
  <si>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</si>
  <si>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</si>
  <si>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</si>
  <si>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</si>
  <si>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</si>
  <si>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</si>
  <si>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</si>
  <si>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</si>
  <si>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</si>
  <si>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</si>
  <si>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</si>
  <si>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</si>
  <si>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</si>
  <si>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</si>
  <si>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</si>
  <si>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</si>
  <si>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</si>
  <si>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</si>
  <si>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</si>
  <si>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</si>
  <si>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</si>
  <si>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</si>
  <si>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</si>
  <si>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</si>
  <si>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</si>
  <si>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</si>
  <si>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</si>
  <si>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</si>
  <si>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</si>
  <si>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</si>
  <si>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</si>
  <si>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</si>
  <si>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</si>
  <si>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</si>
  <si>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</si>
  <si>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</si>
  <si>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</si>
  <si>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</si>
  <si>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</si>
  <si>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</si>
  <si>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</si>
  <si>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</si>
  <si>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</si>
  <si>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</si>
  <si>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</si>
  <si>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</si>
  <si>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</si>
  <si>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</si>
  <si>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</si>
  <si>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</si>
  <si>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</si>
  <si>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</si>
  <si>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</si>
  <si>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</si>
  <si>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</si>
  <si>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</si>
  <si>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</si>
  <si>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</si>
  <si>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</si>
  <si>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</si>
  <si>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</si>
  <si>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</si>
  <si>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</si>
  <si>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</si>
  <si>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</si>
  <si>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</si>
  <si>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</si>
  <si>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</si>
  <si>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</si>
  <si>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</si>
  <si>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</si>
  <si>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</si>
  <si>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</si>
  <si>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</si>
  <si>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</si>
  <si>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</si>
  <si>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</si>
  <si>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</si>
  <si>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</si>
  <si>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</si>
  <si>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</si>
  <si>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</si>
  <si>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</si>
  <si>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</si>
  <si>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</si>
  <si>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</si>
  <si>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</si>
  <si>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</si>
  <si>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</si>
  <si>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</si>
  <si>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</si>
  <si>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</si>
  <si>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</si>
  <si>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</si>
  <si>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</si>
  <si>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</si>
  <si>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</si>
  <si>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</si>
  <si>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</si>
  <si>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</si>
  <si>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</si>
  <si>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</si>
  <si>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</si>
  <si>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</si>
  <si>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</si>
  <si>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</si>
  <si>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</si>
  <si>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</si>
  <si>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</si>
  <si>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</si>
  <si>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</si>
  <si>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</si>
  <si>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</si>
  <si>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</si>
  <si>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</si>
  <si>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</si>
  <si>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</si>
  <si>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</si>
  <si>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</si>
  <si>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</si>
  <si>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</si>
  <si>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</si>
  <si>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</si>
  <si>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</si>
  <si>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</si>
  <si>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</si>
  <si>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</si>
  <si>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</si>
  <si>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</si>
  <si>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</si>
  <si>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</si>
  <si>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</si>
  <si>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</si>
  <si>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</si>
  <si>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</si>
  <si>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</si>
  <si>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</si>
  <si>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</si>
  <si>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</si>
  <si>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</si>
  <si>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</si>
  <si>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</si>
  <si>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</si>
  <si>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</si>
  <si>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</si>
  <si>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</si>
  <si>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</si>
  <si>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</si>
  <si>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</si>
  <si>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</si>
  <si>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</si>
  <si>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</si>
  <si>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</si>
  <si>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</si>
  <si>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</si>
  <si>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</si>
  <si>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</si>
  <si>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</si>
  <si>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</si>
  <si>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</si>
  <si>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</si>
  <si>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</si>
  <si>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</si>
  <si>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</si>
  <si>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</si>
  <si>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</si>
  <si>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</si>
  <si>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</si>
  <si>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</si>
  <si>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</si>
  <si>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</si>
  <si>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</si>
  <si>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</si>
  <si>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</si>
  <si>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</si>
  <si>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</si>
  <si>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</si>
  <si>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</si>
  <si>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</si>
  <si>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</si>
  <si>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</si>
  <si>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</si>
  <si>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</si>
  <si>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</si>
  <si>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</si>
  <si>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</si>
  <si>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</si>
  <si>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</si>
  <si>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</si>
  <si>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</si>
  <si>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</si>
  <si>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</si>
  <si>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</si>
  <si>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</si>
  <si>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</si>
  <si>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</si>
  <si>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</si>
  <si>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</si>
  <si>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</si>
  <si>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</si>
  <si>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</si>
  <si>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</si>
  <si>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</si>
  <si>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</si>
  <si>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</si>
  <si>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</si>
  <si>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</si>
  <si>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</si>
  <si>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</si>
  <si>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</si>
  <si>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</si>
  <si>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</si>
  <si>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</si>
  <si>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</si>
  <si>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</si>
  <si>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</si>
  <si>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</si>
  <si>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</si>
  <si>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</si>
  <si>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</si>
  <si>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</si>
  <si>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</si>
  <si>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</si>
  <si>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</si>
  <si>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</si>
  <si>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</si>
  <si>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</si>
  <si>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</si>
  <si>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</si>
  <si>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</si>
  <si>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</si>
  <si>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</si>
  <si>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</si>
  <si>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</si>
  <si>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</si>
  <si>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</si>
  <si>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</si>
  <si>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</si>
  <si>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</si>
  <si>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</si>
  <si>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</si>
  <si>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</si>
  <si>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</si>
  <si>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</si>
  <si>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</si>
  <si>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</si>
  <si>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</si>
  <si>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</si>
  <si>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</si>
  <si>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</si>
  <si>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</si>
  <si>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</si>
  <si>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</si>
  <si>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</si>
  <si>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</si>
  <si>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</si>
  <si>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</si>
  <si>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</si>
  <si>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</si>
  <si>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</si>
  <si>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</si>
  <si>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</si>
  <si>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</si>
  <si>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</si>
  <si>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</si>
  <si>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</si>
  <si>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</si>
  <si>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</si>
  <si>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</si>
  <si>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</si>
  <si>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</si>
  <si>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</si>
  <si>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</si>
  <si>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</si>
  <si>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</si>
  <si>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</si>
  <si>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</si>
  <si>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</si>
  <si>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</si>
  <si>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</si>
  <si>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</si>
  <si>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</si>
  <si>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</si>
  <si>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</si>
  <si>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</si>
  <si>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</si>
  <si>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</si>
  <si>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</si>
  <si>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</si>
  <si>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</si>
  <si>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</si>
  <si>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</si>
  <si>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</si>
  <si>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</si>
  <si>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</si>
  <si>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</si>
  <si>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</si>
  <si>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</si>
  <si>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</si>
  <si>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</si>
  <si>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</si>
  <si>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</si>
  <si>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</si>
  <si>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</si>
  <si>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</si>
  <si>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</si>
  <si>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</si>
  <si>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</si>
  <si>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</si>
  <si>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</si>
  <si>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</si>
  <si>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</si>
  <si>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</si>
  <si>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</si>
  <si>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</si>
  <si>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</si>
  <si>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</si>
  <si>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</si>
  <si>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</si>
  <si>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</si>
  <si>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</si>
  <si>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</si>
  <si>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</si>
  <si>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</si>
  <si>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</si>
  <si>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</si>
  <si>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</si>
  <si>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</si>
  <si>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</si>
  <si>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</si>
  <si>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</si>
  <si>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</si>
  <si>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</si>
  <si>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</si>
  <si>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</si>
  <si>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</si>
  <si>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</si>
  <si>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</si>
  <si>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</si>
  <si>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</si>
  <si>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</si>
  <si>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</si>
  <si>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</si>
  <si>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</si>
  <si>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</si>
  <si>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</si>
  <si>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</si>
  <si>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</si>
  <si>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</si>
  <si>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</si>
  <si>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</si>
  <si>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</si>
  <si>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</si>
  <si>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</si>
  <si>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</si>
  <si>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</si>
  <si>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</si>
  <si>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</si>
  <si>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</si>
  <si>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</si>
  <si>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</si>
  <si>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</si>
  <si>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</si>
  <si>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</si>
  <si>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</si>
  <si>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</si>
  <si>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</si>
  <si>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</si>
  <si>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</si>
  <si>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</si>
  <si>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</si>
  <si>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</si>
  <si>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</si>
  <si>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</si>
  <si>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</si>
  <si>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</si>
  <si>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</si>
  <si>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</si>
  <si>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</si>
  <si>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</si>
  <si>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</si>
  <si>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</si>
  <si>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</si>
  <si>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</si>
  <si>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</si>
  <si>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</si>
  <si>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</si>
  <si>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</si>
  <si>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</si>
  <si>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</si>
  <si>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</si>
  <si>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</si>
  <si>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</si>
  <si>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</si>
  <si>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</si>
  <si>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</si>
  <si>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</si>
  <si>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</si>
  <si>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</si>
  <si>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</si>
  <si>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</si>
  <si>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</si>
  <si>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</si>
  <si>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</si>
  <si>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</si>
  <si>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</si>
  <si>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</si>
  <si>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</si>
  <si>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</si>
  <si>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</si>
  <si>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</si>
  <si>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</si>
  <si>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</si>
  <si>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</si>
  <si>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</si>
  <si>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</si>
  <si>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</si>
  <si>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</si>
  <si>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</si>
  <si>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</si>
  <si>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</si>
  <si>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</si>
  <si>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</si>
  <si>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</si>
  <si>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</si>
  <si>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</si>
  <si>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</si>
  <si>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</si>
  <si>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</si>
  <si>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</si>
  <si>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</si>
  <si>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</si>
  <si>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</si>
  <si>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</si>
  <si>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</si>
  <si>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</si>
  <si>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</si>
  <si>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</si>
  <si>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</si>
  <si>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</si>
  <si>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</si>
  <si>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</si>
  <si>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</si>
  <si>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</si>
  <si>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</si>
  <si>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</si>
  <si>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</si>
  <si>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</si>
  <si>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</si>
  <si>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</si>
  <si>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</si>
  <si>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</si>
  <si>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</si>
  <si>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</si>
  <si>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</si>
  <si>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</si>
  <si>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</si>
  <si>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</si>
  <si>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</si>
  <si>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</si>
  <si>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</si>
  <si>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</si>
  <si>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</si>
  <si>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</si>
  <si>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</si>
  <si>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</si>
  <si>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</si>
  <si>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</si>
  <si>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</si>
  <si>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</si>
  <si>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</si>
  <si>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</si>
  <si>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</si>
  <si>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</si>
  <si>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</si>
  <si>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</si>
  <si>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</si>
  <si>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</si>
  <si>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</si>
  <si>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</si>
  <si>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</si>
  <si>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</si>
  <si>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</si>
  <si>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</si>
  <si>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</si>
  <si>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</si>
  <si>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</si>
  <si>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</si>
  <si>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</si>
  <si>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</si>
  <si>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</si>
  <si>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</si>
  <si>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</si>
  <si>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</si>
  <si>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</si>
  <si>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</si>
  <si>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</si>
  <si>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</si>
  <si>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</si>
  <si>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</si>
  <si>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</si>
  <si>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</si>
  <si>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</si>
  <si>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</si>
  <si>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</si>
  <si>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</si>
  <si>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</si>
  <si>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</si>
  <si>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</si>
  <si>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</si>
  <si>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</si>
  <si>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</si>
  <si>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</si>
  <si>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</si>
  <si>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</si>
  <si>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</si>
  <si>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</si>
  <si>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</si>
  <si>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</si>
  <si>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</si>
  <si>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</si>
  <si>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</si>
  <si>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</si>
  <si>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</si>
  <si>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</si>
  <si>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</si>
  <si>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</si>
  <si>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</si>
  <si>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</si>
  <si>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</si>
  <si>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</si>
  <si>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</si>
  <si>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</si>
  <si>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</si>
  <si>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</si>
  <si>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</si>
  <si>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</si>
  <si>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</si>
  <si>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</si>
  <si>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</si>
  <si>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</si>
  <si>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</si>
  <si>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</si>
  <si>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</si>
  <si>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</si>
  <si>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</si>
  <si>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</si>
  <si>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</si>
  <si>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</si>
  <si>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</si>
  <si>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</si>
  <si>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</si>
  <si>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</si>
  <si>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</si>
  <si>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</si>
  <si>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</si>
  <si>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</si>
  <si>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</si>
  <si>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</si>
  <si>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</si>
  <si>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</si>
  <si>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</si>
  <si>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</si>
  <si>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</si>
  <si>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</si>
  <si>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</si>
  <si>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</si>
  <si>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</si>
  <si>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</si>
  <si>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</si>
  <si>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</si>
  <si>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</si>
  <si>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</si>
  <si>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</si>
  <si>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</si>
  <si>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</si>
  <si>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</si>
  <si>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</si>
  <si>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</si>
  <si>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</si>
  <si>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</si>
  <si>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</si>
  <si>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</si>
  <si>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</si>
  <si>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</si>
  <si>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</si>
  <si>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</si>
  <si>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</si>
  <si>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</si>
  <si>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</si>
  <si>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</si>
  <si>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</si>
  <si>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</si>
  <si>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</si>
  <si>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</si>
  <si>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</si>
  <si>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</si>
  <si>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</si>
  <si>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</si>
  <si>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</si>
  <si>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</si>
  <si>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</si>
  <si>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</si>
  <si>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</si>
  <si>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</si>
  <si>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</si>
  <si>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</si>
  <si>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</si>
  <si>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</si>
  <si>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</si>
  <si>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</si>
  <si>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</si>
  <si>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</si>
  <si>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</si>
  <si>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</si>
  <si>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</si>
  <si>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</si>
  <si>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</si>
  <si>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</si>
  <si>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</si>
  <si>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</si>
  <si>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</si>
  <si>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</si>
  <si>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</si>
  <si>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</si>
  <si>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</si>
  <si>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</si>
  <si>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</si>
  <si>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</si>
  <si>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</si>
  <si>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</si>
  <si>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</si>
  <si>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</si>
  <si>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</si>
  <si>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</si>
  <si>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</si>
  <si>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</si>
  <si>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</si>
  <si>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</si>
  <si>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</si>
  <si>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</si>
  <si>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</si>
  <si>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</si>
  <si>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</si>
  <si>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</si>
  <si>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</si>
  <si>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</si>
  <si>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</si>
  <si>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</si>
  <si>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</si>
  <si>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</si>
  <si>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</si>
  <si>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</si>
  <si>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</si>
  <si>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</si>
  <si>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</si>
  <si>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</si>
  <si>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</si>
  <si>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</si>
  <si>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</si>
  <si>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</si>
  <si>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</si>
  <si>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</si>
  <si>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</si>
  <si>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</si>
  <si>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</si>
  <si>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</si>
  <si>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</si>
  <si>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</si>
  <si>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</si>
  <si>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</si>
  <si>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</si>
  <si>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</si>
  <si>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</si>
  <si>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</si>
  <si>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</si>
  <si>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</si>
  <si>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</si>
  <si>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</si>
  <si>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</si>
  <si>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</si>
  <si>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</si>
  <si>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</si>
  <si>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</si>
  <si>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</si>
  <si>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</si>
  <si>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</si>
  <si>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</si>
  <si>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</si>
  <si>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</si>
  <si>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</si>
  <si>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</si>
  <si>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</si>
  <si>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</si>
  <si>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</si>
  <si>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</si>
  <si>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</si>
  <si>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</si>
  <si>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</si>
  <si>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</si>
  <si>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</si>
  <si>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</si>
  <si>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</si>
  <si>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</si>
  <si>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</si>
  <si>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</si>
  <si>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</si>
  <si>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</si>
  <si>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</si>
  <si>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</si>
  <si>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</si>
  <si>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</si>
  <si>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</si>
  <si>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</si>
  <si>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</si>
  <si>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</si>
  <si>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</si>
  <si>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</si>
  <si>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</si>
  <si>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</si>
  <si>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</si>
  <si>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</si>
  <si>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</si>
  <si>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</si>
  <si>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</si>
  <si>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</si>
  <si>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</si>
  <si>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</si>
  <si>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</si>
  <si>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</si>
  <si>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</si>
  <si>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</si>
  <si>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</si>
  <si>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</si>
  <si>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</si>
  <si>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</si>
  <si>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</si>
  <si>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</si>
  <si>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</si>
  <si>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</si>
  <si>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</si>
  <si>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</si>
  <si>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</si>
  <si>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</si>
  <si>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</si>
  <si>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</si>
  <si>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</si>
  <si>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</si>
  <si>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</si>
  <si>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</si>
  <si>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</si>
  <si>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</si>
  <si>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</si>
  <si>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</si>
  <si>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</si>
  <si>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</si>
  <si>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</si>
  <si>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</si>
  <si>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</si>
  <si>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</si>
  <si>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</si>
  <si>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</si>
  <si>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</si>
  <si>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</si>
  <si>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</si>
  <si>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</si>
  <si>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</si>
  <si>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</si>
  <si>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</si>
  <si>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</si>
  <si>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</si>
  <si>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</si>
  <si>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</si>
  <si>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</si>
  <si>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</si>
  <si>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</si>
  <si>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</si>
  <si>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</si>
  <si>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</si>
  <si>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</si>
  <si>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</si>
  <si>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</si>
  <si>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</si>
  <si>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</si>
  <si>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</si>
  <si>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</si>
  <si>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</si>
  <si>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</si>
  <si>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</si>
  <si>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</si>
  <si>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</si>
  <si>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</si>
  <si>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</si>
  <si>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</si>
  <si>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</si>
  <si>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</si>
  <si>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</si>
  <si>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</si>
  <si>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</si>
  <si>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</si>
  <si>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</si>
  <si>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</si>
  <si>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</si>
  <si>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</si>
  <si>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</si>
  <si>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</si>
  <si>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</si>
  <si>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</si>
  <si>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</si>
  <si>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</si>
  <si>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</si>
  <si>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</si>
  <si>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</si>
  <si>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</si>
  <si>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</si>
  <si>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</si>
  <si>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</si>
  <si>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</si>
  <si>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</si>
  <si>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</si>
  <si>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</si>
  <si>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</si>
  <si>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</si>
  <si>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</si>
  <si>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</si>
  <si>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</si>
  <si>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</si>
  <si>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</si>
  <si>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</si>
  <si>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</si>
  <si>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</si>
  <si>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</si>
  <si>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</si>
  <si>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</si>
  <si>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</si>
  <si>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</si>
  <si>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</si>
  <si>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</si>
  <si>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</si>
  <si>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</si>
  <si>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</si>
  <si>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</si>
  <si>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</si>
  <si>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</si>
  <si>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</si>
  <si>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</si>
  <si>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</si>
  <si>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</si>
  <si>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</si>
  <si>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</si>
  <si>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</si>
  <si>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</si>
  <si>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</si>
  <si>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</si>
  <si>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</si>
  <si>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</si>
  <si>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</si>
  <si>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</si>
  <si>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</si>
  <si>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</si>
  <si>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</si>
  <si>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</si>
  <si>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</si>
  <si>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</si>
  <si>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</si>
  <si>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</si>
  <si>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</si>
  <si>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</si>
  <si>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</si>
  <si>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</si>
  <si>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</si>
  <si>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</si>
  <si>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</si>
  <si>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</si>
  <si>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</si>
  <si>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</si>
  <si>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</si>
  <si>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</si>
  <si>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</si>
  <si>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</si>
  <si>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</si>
  <si>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</si>
  <si>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</si>
  <si>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</si>
  <si>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</si>
  <si>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</si>
  <si>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</si>
  <si>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</si>
  <si>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</si>
  <si>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</si>
  <si>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</si>
  <si>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</si>
  <si>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</si>
  <si>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</si>
  <si>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</si>
  <si>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</si>
  <si>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</si>
  <si>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</si>
  <si>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</si>
  <si>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</si>
  <si>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</si>
  <si>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</si>
  <si>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</si>
  <si>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</si>
  <si>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</si>
  <si>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</si>
  <si>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</si>
  <si>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</si>
  <si>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</si>
  <si>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</si>
  <si>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</si>
  <si>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</si>
  <si>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</si>
  <si>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</si>
  <si>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</si>
  <si>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</si>
  <si>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</si>
  <si>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</si>
  <si>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</si>
  <si>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</si>
  <si>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</si>
  <si>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</si>
  <si>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</si>
  <si>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</si>
  <si>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</si>
  <si>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</si>
  <si>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</si>
  <si>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</si>
  <si>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</si>
  <si>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</si>
  <si>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</si>
  <si>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</si>
  <si>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</si>
  <si>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</si>
  <si>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</si>
  <si>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</si>
  <si>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</si>
  <si>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</si>
  <si>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</si>
  <si>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</si>
  <si>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</si>
  <si>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</si>
  <si>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</si>
  <si>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</si>
  <si>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</si>
  <si>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</si>
  <si>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</si>
  <si>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</si>
  <si>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</si>
  <si>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</si>
  <si>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</si>
  <si>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</si>
  <si>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</si>
  <si>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</si>
  <si>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</si>
  <si>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</si>
  <si>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</si>
  <si>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</si>
  <si>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</si>
  <si>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</si>
  <si>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</si>
  <si>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</si>
  <si>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</si>
  <si>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</si>
  <si>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</si>
  <si>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</si>
  <si>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</si>
  <si>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</si>
  <si>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</si>
  <si>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</si>
  <si>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</si>
  <si>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</si>
  <si>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</si>
  <si>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</si>
  <si>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</si>
  <si>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</si>
  <si>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</si>
  <si>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</si>
  <si>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</si>
  <si>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</si>
  <si>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</si>
  <si>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</si>
  <si>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</si>
  <si>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</si>
  <si>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</si>
  <si>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</si>
  <si>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</si>
  <si>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</si>
  <si>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</si>
  <si>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</si>
  <si>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</si>
  <si>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</si>
  <si>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</si>
  <si>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</si>
  <si>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</si>
  <si>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</si>
  <si>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</si>
  <si>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</si>
  <si>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</si>
  <si>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</si>
  <si>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</si>
  <si>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</si>
  <si>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</si>
  <si>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</si>
  <si>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</si>
  <si>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</si>
  <si>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</si>
  <si>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</si>
  <si>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</si>
  <si>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</si>
  <si>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</si>
  <si>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</si>
  <si>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</si>
  <si>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</si>
  <si>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</si>
  <si>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</si>
  <si>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</si>
  <si>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</si>
  <si>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</si>
  <si>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</si>
  <si>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</si>
  <si>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</si>
  <si>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</si>
  <si>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</si>
  <si>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</si>
  <si>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</si>
  <si>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</si>
  <si>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</si>
  <si>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</si>
  <si>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</si>
  <si>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</si>
  <si>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</si>
  <si>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</si>
  <si>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</si>
  <si>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</si>
  <si>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</si>
  <si>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</si>
  <si>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</si>
  <si>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</si>
  <si>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</si>
  <si>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</si>
  <si>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</si>
  <si>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</si>
  <si>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</si>
  <si>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</si>
  <si>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</si>
  <si>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</si>
  <si>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</si>
  <si>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</si>
  <si>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</si>
  <si>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</si>
  <si>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</si>
  <si>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</si>
  <si>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</si>
  <si>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</si>
  <si>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</si>
  <si>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</si>
  <si>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</si>
  <si>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</si>
  <si>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</si>
  <si>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</si>
  <si>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</si>
  <si>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</si>
  <si>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</si>
  <si>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</si>
  <si>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</si>
  <si>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</si>
  <si>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</si>
  <si>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</si>
  <si>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</si>
  <si>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</si>
  <si>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</si>
  <si>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</si>
  <si>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</si>
  <si>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</si>
  <si>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</si>
  <si>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</si>
  <si>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</si>
  <si>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</si>
  <si>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</si>
  <si>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</si>
  <si>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</si>
  <si>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</si>
  <si>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</si>
  <si>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</si>
  <si>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</si>
  <si>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</si>
  <si>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</si>
  <si>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</si>
  <si>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</si>
  <si>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</si>
  <si>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</si>
  <si>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</si>
  <si>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</si>
  <si>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</si>
  <si>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</si>
  <si>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</si>
  <si>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</si>
  <si>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</si>
  <si>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</si>
  <si>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</si>
  <si>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</si>
  <si>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</si>
  <si>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</si>
  <si>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</si>
  <si>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</si>
  <si>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</si>
  <si>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</si>
  <si>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</si>
  <si>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</si>
  <si>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</si>
  <si>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</si>
  <si>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</si>
  <si>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</si>
  <si>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</si>
  <si>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</si>
  <si>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</si>
  <si>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</si>
  <si>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</si>
  <si>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</si>
  <si>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</si>
  <si>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</si>
  <si>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</si>
  <si>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</si>
  <si>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</si>
  <si>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</si>
  <si>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</si>
  <si>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</si>
  <si>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</si>
  <si>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</si>
  <si>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</si>
  <si>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</si>
  <si>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</si>
  <si>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</si>
  <si>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</si>
  <si>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</si>
  <si>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</si>
  <si>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</si>
  <si>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</si>
  <si>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</si>
  <si>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</si>
  <si>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</si>
  <si>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</si>
  <si>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</si>
  <si>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</si>
  <si>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</si>
  <si>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</si>
  <si>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</si>
  <si>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</si>
  <si>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</si>
  <si>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</si>
  <si>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</si>
  <si>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</si>
  <si>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</si>
  <si>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</si>
  <si>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</si>
  <si>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</si>
  <si>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</si>
  <si>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</si>
  <si>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</si>
  <si>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</si>
  <si>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</si>
  <si>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</si>
  <si>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</si>
  <si>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</si>
  <si>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</si>
  <si>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</si>
  <si>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</si>
  <si>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</si>
  <si>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</si>
  <si>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</si>
  <si>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</si>
  <si>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</si>
  <si>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</si>
  <si>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</si>
  <si>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</si>
  <si>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</si>
  <si>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</si>
  <si>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</si>
  <si>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</si>
  <si>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</si>
  <si>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</si>
  <si>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</si>
  <si>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</si>
  <si>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</si>
  <si>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</si>
  <si>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</si>
  <si>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</si>
  <si>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</si>
  <si>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</si>
  <si>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</si>
  <si>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</si>
  <si>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</si>
  <si>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</si>
  <si>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</si>
  <si>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</si>
  <si>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</si>
  <si>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</si>
  <si>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</si>
  <si>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</si>
  <si>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</si>
  <si>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</si>
  <si>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</si>
  <si>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</si>
  <si>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</si>
  <si>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</si>
  <si>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</si>
  <si>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</si>
  <si>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</si>
  <si>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</si>
  <si>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</si>
  <si>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</si>
  <si>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</si>
  <si>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</si>
  <si>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</si>
  <si>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</si>
  <si>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</si>
  <si>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</si>
  <si>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</si>
  <si>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</si>
  <si>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</si>
  <si>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</si>
  <si>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</si>
  <si>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</si>
  <si>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</si>
  <si>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</si>
  <si>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</si>
  <si>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</si>
  <si>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</si>
  <si>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</si>
  <si>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</si>
  <si>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</si>
  <si>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</si>
  <si>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</si>
  <si>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</si>
  <si>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</si>
  <si>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</si>
  <si>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</si>
  <si>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</si>
  <si>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</si>
  <si>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</si>
  <si>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</si>
  <si>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</si>
  <si>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</si>
  <si>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</si>
  <si>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</si>
  <si>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</si>
  <si>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</si>
  <si>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</si>
  <si>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</si>
  <si>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</si>
  <si>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</si>
  <si>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</si>
  <si>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</si>
  <si>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</si>
  <si>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</si>
  <si>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</si>
  <si>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</si>
  <si>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</si>
  <si>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</si>
  <si>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</si>
  <si>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</si>
  <si>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</si>
  <si>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</si>
  <si>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</si>
  <si>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</si>
  <si>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</si>
  <si>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</si>
  <si>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</si>
  <si>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</si>
  <si>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</si>
  <si>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</si>
  <si>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</si>
  <si>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</si>
  <si>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</si>
  <si>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</si>
  <si>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</si>
  <si>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</si>
  <si>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</si>
  <si>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</si>
  <si>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</si>
  <si>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</si>
  <si>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</si>
  <si>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</si>
  <si>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</si>
  <si>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</si>
  <si>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</si>
  <si>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</si>
  <si>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</si>
  <si>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</si>
  <si>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</si>
  <si>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</si>
  <si>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</si>
  <si>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</si>
  <si>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</si>
  <si>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</si>
  <si>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</si>
  <si>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</si>
  <si>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</si>
  <si>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</si>
  <si>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</si>
  <si>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</si>
  <si>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</si>
  <si>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</si>
  <si>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</si>
  <si>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</si>
  <si>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</si>
  <si>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</si>
  <si>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</si>
  <si>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</si>
  <si>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</si>
  <si>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</si>
  <si>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</si>
  <si>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</si>
  <si>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</si>
  <si>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</si>
  <si>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</si>
  <si>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</si>
  <si>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</si>
  <si>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</si>
  <si>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</si>
  <si>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</si>
  <si>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</si>
  <si>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</si>
  <si>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</si>
  <si>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</si>
  <si>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</si>
  <si>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</si>
  <si>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</si>
  <si>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</si>
  <si>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</si>
  <si>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</si>
  <si>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</si>
  <si>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</si>
  <si>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</si>
  <si>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</si>
  <si>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</si>
  <si>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</si>
  <si>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</si>
  <si>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</si>
  <si>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</si>
  <si>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</si>
  <si>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</si>
  <si>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</si>
  <si>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</si>
  <si>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</si>
  <si>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</si>
  <si>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</si>
  <si>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</si>
  <si>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</si>
  <si>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</si>
  <si>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</si>
  <si>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</si>
  <si>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</si>
  <si>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</si>
  <si>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</si>
  <si>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</si>
  <si>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</si>
  <si>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</si>
  <si>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</si>
  <si>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</si>
  <si>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</si>
  <si>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</si>
  <si>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</si>
  <si>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</si>
  <si>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</si>
  <si>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</si>
  <si>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</si>
  <si>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</si>
  <si>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</si>
  <si>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</si>
  <si>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</si>
  <si>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</si>
  <si>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</si>
  <si>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</si>
  <si>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</si>
  <si>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</si>
  <si>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</si>
  <si>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</si>
  <si>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</si>
  <si>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</si>
  <si>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</si>
  <si>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</si>
  <si>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</si>
  <si>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</si>
  <si>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</si>
  <si>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</si>
  <si>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</si>
  <si>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</si>
  <si>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</si>
  <si>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</si>
  <si>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</si>
  <si>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</si>
  <si>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</si>
  <si>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</si>
  <si>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</si>
  <si>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</si>
  <si>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</si>
  <si>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</si>
  <si>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</si>
  <si>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</si>
  <si>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</si>
  <si>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</si>
  <si>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</si>
  <si>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</si>
  <si>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</si>
  <si>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</si>
  <si>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</si>
  <si>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</si>
  <si>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</si>
  <si>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</si>
  <si>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</si>
  <si>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</si>
  <si>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</si>
  <si>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</si>
  <si>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</si>
  <si>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</si>
  <si>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</si>
  <si>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</si>
  <si>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</si>
  <si>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</si>
  <si>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</si>
  <si>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</si>
  <si>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</si>
  <si>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</si>
  <si>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</si>
  <si>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</si>
  <si>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</si>
  <si>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</si>
  <si>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</si>
  <si>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</si>
  <si>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</si>
  <si>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</si>
  <si>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</si>
  <si>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</si>
  <si>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</si>
  <si>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</si>
  <si>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</si>
  <si>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</si>
  <si>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</si>
  <si>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</si>
  <si>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</si>
  <si>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</si>
  <si>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</si>
  <si>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</si>
  <si>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</si>
  <si>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</si>
  <si>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</si>
  <si>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</si>
  <si>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</si>
  <si>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</si>
  <si>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</si>
  <si>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</si>
  <si>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</si>
  <si>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</si>
  <si>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</si>
  <si>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</si>
  <si>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</si>
  <si>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</si>
  <si>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</si>
  <si>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</si>
  <si>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</si>
  <si>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</si>
  <si>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</si>
  <si>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</si>
  <si>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</si>
  <si>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</si>
  <si>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</si>
  <si>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</si>
  <si>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</si>
  <si>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</si>
  <si>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</si>
  <si>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</si>
  <si>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</si>
  <si>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</si>
  <si>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</si>
  <si>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</si>
  <si>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</si>
  <si>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</si>
  <si>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</si>
  <si>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</si>
  <si>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</si>
  <si>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</si>
  <si>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</si>
  <si>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</si>
  <si>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</si>
  <si>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</si>
  <si>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</si>
  <si>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</si>
  <si>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</si>
  <si>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</si>
  <si>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</si>
  <si>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</si>
  <si>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</si>
  <si>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</si>
  <si>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</si>
  <si>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</si>
  <si>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</si>
  <si>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</si>
  <si>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</si>
  <si>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</si>
  <si>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</si>
  <si>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</si>
  <si>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</si>
  <si>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</si>
  <si>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</si>
  <si>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</si>
  <si>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</si>
  <si>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</si>
  <si>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</si>
  <si>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</si>
  <si>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</si>
  <si>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</si>
  <si>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</si>
  <si>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</si>
  <si>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</si>
  <si>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</si>
  <si>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</si>
  <si>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</si>
  <si>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</si>
  <si>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</si>
  <si>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</si>
  <si>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</si>
  <si>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</si>
  <si>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</si>
  <si>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</si>
  <si>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</si>
  <si>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</si>
  <si>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</si>
  <si>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</si>
  <si>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</si>
  <si>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</si>
  <si>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</si>
  <si>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</si>
  <si>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</si>
  <si>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</si>
  <si>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</si>
  <si>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</si>
  <si>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</si>
  <si>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</si>
  <si>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</si>
  <si>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</si>
  <si>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</si>
  <si>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</si>
  <si>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</si>
  <si>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</si>
  <si>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</si>
  <si>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</si>
  <si>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</si>
  <si>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</si>
  <si>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</si>
  <si>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</si>
  <si>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</si>
  <si>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</si>
  <si>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</si>
  <si>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</si>
  <si>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</si>
  <si>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</si>
  <si>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</si>
  <si>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</si>
  <si>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</si>
  <si>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</si>
  <si>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</si>
  <si>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</si>
  <si>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</si>
  <si>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</si>
  <si>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</si>
  <si>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</si>
  <si>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</si>
  <si>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</si>
  <si>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</si>
  <si>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</si>
  <si>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</si>
  <si>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</si>
  <si>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</si>
  <si>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</si>
  <si>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</si>
  <si>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</si>
  <si>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</si>
  <si>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</si>
  <si>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</si>
  <si>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</si>
  <si>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</si>
  <si>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</si>
  <si>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</si>
  <si>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</si>
  <si>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</si>
  <si>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</si>
  <si>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</si>
  <si>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</si>
  <si>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</si>
  <si>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</si>
  <si>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</si>
  <si>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</si>
  <si>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</si>
  <si>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</si>
  <si>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</si>
  <si>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</si>
  <si>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</si>
  <si>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</si>
  <si>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</si>
  <si>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</si>
  <si>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</si>
  <si>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</si>
  <si>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</si>
  <si>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</si>
  <si>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</si>
  <si>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</si>
  <si>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</si>
  <si>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</si>
  <si>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</si>
  <si>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</si>
  <si>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</si>
  <si>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</si>
  <si>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</si>
  <si>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</si>
  <si>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</si>
  <si>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</si>
  <si>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</si>
  <si>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</si>
  <si>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</si>
  <si>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</si>
  <si>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</si>
  <si>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</si>
  <si>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</si>
  <si>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</si>
  <si>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</si>
  <si>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</si>
  <si>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</si>
  <si>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</si>
  <si>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</si>
  <si>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</si>
  <si>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</si>
  <si>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</si>
  <si>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</si>
  <si>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</si>
  <si>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</si>
  <si>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</si>
  <si>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</si>
  <si>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</si>
  <si>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</si>
  <si>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</si>
  <si>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</si>
  <si>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</si>
  <si>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</si>
  <si>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</si>
  <si>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</si>
  <si>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</si>
  <si>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</si>
  <si>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</si>
  <si>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</si>
  <si>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</si>
  <si>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</si>
  <si>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</si>
  <si>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</si>
  <si>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</si>
  <si>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</si>
  <si>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</si>
  <si>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</si>
  <si>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</si>
  <si>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</si>
  <si>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</si>
  <si>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</si>
  <si>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</si>
  <si>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</si>
  <si>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</si>
  <si>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</si>
  <si>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</si>
  <si>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</si>
  <si>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</si>
  <si>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</si>
  <si>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</si>
  <si>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</si>
  <si>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</si>
  <si>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</si>
  <si>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</si>
  <si>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</si>
  <si>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</si>
  <si>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</si>
  <si>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</si>
  <si>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</si>
  <si>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</si>
  <si>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</si>
  <si>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</si>
  <si>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</si>
  <si>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</si>
  <si>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</si>
  <si>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</si>
  <si>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</si>
  <si>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</si>
  <si>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</si>
  <si>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</si>
  <si>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</si>
  <si>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</si>
  <si>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</si>
  <si>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</si>
  <si>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</si>
  <si>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</si>
  <si>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</si>
  <si>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</si>
  <si>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</si>
  <si>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</si>
  <si>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</si>
  <si>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</si>
  <si>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</si>
  <si>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</si>
  <si>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</si>
  <si>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</si>
  <si>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</si>
  <si>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</si>
  <si>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</si>
  <si>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</si>
  <si>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</si>
  <si>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</si>
  <si>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</si>
  <si>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</si>
  <si>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</si>
  <si>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</si>
  <si>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</si>
  <si>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</si>
  <si>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</si>
  <si>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</si>
  <si>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</si>
  <si>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</si>
  <si>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</si>
  <si>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</si>
  <si>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</si>
  <si>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</si>
  <si>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</si>
  <si>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</si>
  <si>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</si>
  <si>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</si>
  <si>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</si>
  <si>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</si>
  <si>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</si>
  <si>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</si>
  <si>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</si>
  <si>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</si>
  <si>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</si>
  <si>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</si>
  <si>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</si>
  <si>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</si>
  <si>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</si>
  <si>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</si>
  <si>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</si>
  <si>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</si>
  <si>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</si>
  <si>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</si>
  <si>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</si>
  <si>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</si>
  <si>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</si>
  <si>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</si>
  <si>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</si>
  <si>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</si>
  <si>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</si>
  <si>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</si>
  <si>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</si>
  <si>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</si>
  <si>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</si>
  <si>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</si>
  <si>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</si>
  <si>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</si>
  <si>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</si>
  <si>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</si>
  <si>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</si>
  <si>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</si>
  <si>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</si>
  <si>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</si>
  <si>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</si>
  <si>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</si>
  <si>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</si>
  <si>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</si>
  <si>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</si>
  <si>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</si>
  <si>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</si>
  <si>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</si>
  <si>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</si>
  <si>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</si>
  <si>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</si>
  <si>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</si>
  <si>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</si>
  <si>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</si>
  <si>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</si>
  <si>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</si>
  <si>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</si>
  <si>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</si>
  <si>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</si>
  <si>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</si>
  <si>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</si>
  <si>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</si>
  <si>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</si>
  <si>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</si>
  <si>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</si>
  <si>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</si>
  <si>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</si>
  <si>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</si>
  <si>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</si>
  <si>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</si>
  <si>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</si>
  <si>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</si>
  <si>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</si>
  <si>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</si>
  <si>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</si>
  <si>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</si>
  <si>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</si>
  <si>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</si>
  <si>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</si>
  <si>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</si>
  <si>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</si>
  <si>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</si>
  <si>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</si>
  <si>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</si>
  <si>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</si>
  <si>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</si>
  <si>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</si>
  <si>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</si>
  <si>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</si>
  <si>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</si>
  <si>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</si>
  <si>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</si>
  <si>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</si>
  <si>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</si>
  <si>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</si>
  <si>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</si>
  <si>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</si>
  <si>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</si>
  <si>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</si>
  <si>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</si>
  <si>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</si>
  <si>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</si>
  <si>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</si>
  <si>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</si>
  <si>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</si>
  <si>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</si>
  <si>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</si>
  <si>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</si>
  <si>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</si>
  <si>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</si>
  <si>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</si>
  <si>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</si>
  <si>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</si>
  <si>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</si>
  <si>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</si>
  <si>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</si>
  <si>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</si>
  <si>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</si>
  <si>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</si>
  <si>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</si>
  <si>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</si>
  <si>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</si>
  <si>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</si>
  <si>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</si>
  <si>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</si>
  <si>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</si>
  <si>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</si>
  <si>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</si>
  <si>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</si>
  <si>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</si>
  <si>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</si>
  <si>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</si>
  <si>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</si>
  <si>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</si>
  <si>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</si>
  <si>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</si>
  <si>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</si>
  <si>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</si>
  <si>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</si>
  <si>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</si>
  <si>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</si>
  <si>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</si>
  <si>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</si>
  <si>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</si>
  <si>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</si>
  <si>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</si>
  <si>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</si>
  <si>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</si>
  <si>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</si>
  <si>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</si>
  <si>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</si>
  <si>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</si>
  <si>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</si>
  <si>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</si>
  <si>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</si>
  <si>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</si>
  <si>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</si>
  <si>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</si>
  <si>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</si>
  <si>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</si>
  <si>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</si>
  <si>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</si>
  <si>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</si>
  <si>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</si>
  <si>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</si>
  <si>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</si>
  <si>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</si>
  <si>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</si>
  <si>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</si>
  <si>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</si>
  <si>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</si>
  <si>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</si>
  <si>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</si>
  <si>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</si>
  <si>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</si>
  <si>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</si>
  <si>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</si>
  <si>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</si>
  <si>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</si>
  <si>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</si>
  <si>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</si>
  <si>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</si>
  <si>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</si>
  <si>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</si>
  <si>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</si>
  <si>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</si>
  <si>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</si>
  <si>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</si>
  <si>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</si>
  <si>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</si>
  <si>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</si>
  <si>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</si>
  <si>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</si>
  <si>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</si>
  <si>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</si>
  <si>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</si>
  <si>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</si>
  <si>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</si>
  <si>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</si>
  <si>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</si>
  <si>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</si>
  <si>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</si>
  <si>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</si>
  <si>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</si>
  <si>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</si>
  <si>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</si>
  <si>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</si>
  <si>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</si>
  <si>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</si>
  <si>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</si>
  <si>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</si>
  <si>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</si>
  <si>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</si>
  <si>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</si>
  <si>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</si>
  <si>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</si>
  <si>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</si>
  <si>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</si>
  <si>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</si>
  <si>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</si>
  <si>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</si>
  <si>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</si>
  <si>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</si>
  <si>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</si>
  <si>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</si>
  <si>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</si>
  <si>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</si>
  <si>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</si>
  <si>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</si>
  <si>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</si>
  <si>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</si>
  <si>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</si>
  <si>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</si>
  <si>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</si>
  <si>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</si>
  <si>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</si>
  <si>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</si>
  <si>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</si>
  <si>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</si>
  <si>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</si>
  <si>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</si>
  <si>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</si>
  <si>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</si>
  <si>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</si>
  <si>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</si>
  <si>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</si>
  <si>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</si>
  <si>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</si>
  <si>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</si>
  <si>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</si>
  <si>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</si>
  <si>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</si>
  <si>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</si>
  <si>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</si>
  <si>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</si>
  <si>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</si>
  <si>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</si>
  <si>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</si>
  <si>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</si>
  <si>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</si>
  <si>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</si>
  <si>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</si>
  <si>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</si>
  <si>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</si>
  <si>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</si>
  <si>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</si>
  <si>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</si>
  <si>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</si>
  <si>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</si>
  <si>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</si>
  <si>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</si>
  <si>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</si>
  <si>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</si>
  <si>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</si>
  <si>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</si>
  <si>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</si>
  <si>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</si>
  <si>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</si>
  <si>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</si>
  <si>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</si>
  <si>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</si>
  <si>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</si>
  <si>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</si>
  <si>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</si>
  <si>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</si>
  <si>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</si>
  <si>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</si>
  <si>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</si>
  <si>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</si>
  <si>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</si>
  <si>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</si>
  <si>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</si>
  <si>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</si>
  <si>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</si>
  <si>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</si>
  <si>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</si>
  <si>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</si>
  <si>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</si>
  <si>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</si>
  <si>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</si>
  <si>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</si>
  <si>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</si>
  <si>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</si>
  <si>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</si>
  <si>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</si>
  <si>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</si>
  <si>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</si>
  <si>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</si>
  <si>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</si>
  <si>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</si>
  <si>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</si>
  <si>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</si>
  <si>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</si>
  <si>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</si>
  <si>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</si>
  <si>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</si>
  <si>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</si>
  <si>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</si>
  <si>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</si>
  <si>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</si>
  <si>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</si>
  <si>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</si>
  <si>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</si>
  <si>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</si>
  <si>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</si>
  <si>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</si>
  <si>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</si>
  <si>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</si>
  <si>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</si>
  <si>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</si>
  <si>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</si>
  <si>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</si>
  <si>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</si>
  <si>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</si>
  <si>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</si>
  <si>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</si>
  <si>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</si>
  <si>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</si>
  <si>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</si>
  <si>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</si>
  <si>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</si>
  <si>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</si>
  <si>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</si>
  <si>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</si>
  <si>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</si>
  <si>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</si>
  <si>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</si>
  <si>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</si>
  <si>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</si>
  <si>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</si>
  <si>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</si>
  <si>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</si>
  <si>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</si>
  <si>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</si>
  <si>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</si>
  <si>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</si>
  <si>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</si>
  <si>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</si>
  <si>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</si>
  <si>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</si>
  <si>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</si>
  <si>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</si>
  <si>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</si>
  <si>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</si>
  <si>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</si>
  <si>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</si>
  <si>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</si>
  <si>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</si>
  <si>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</si>
  <si>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</si>
  <si>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</si>
  <si>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</si>
  <si>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</si>
  <si>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</si>
  <si>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</si>
  <si>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</si>
  <si>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</si>
  <si>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</si>
  <si>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</si>
  <si>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</si>
  <si>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</si>
  <si>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</si>
  <si>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</si>
  <si>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</si>
  <si>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</si>
  <si>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</si>
  <si>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</si>
  <si>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</si>
  <si>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</si>
  <si>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</si>
  <si>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</si>
  <si>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</si>
  <si>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</si>
  <si>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</si>
  <si>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</si>
  <si>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</si>
  <si>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</si>
  <si>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</si>
  <si>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</si>
  <si>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</si>
  <si>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</si>
  <si>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</si>
  <si>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</si>
  <si>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</si>
  <si>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</si>
  <si>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</si>
  <si>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</si>
  <si>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</si>
  <si>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</si>
  <si>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</si>
  <si>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</si>
  <si>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</si>
  <si>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</si>
  <si>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</si>
  <si>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</si>
  <si>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</si>
  <si>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</si>
  <si>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</si>
  <si>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</si>
  <si>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</si>
  <si>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</si>
  <si>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</si>
  <si>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</si>
  <si>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</si>
  <si>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</si>
  <si>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</si>
  <si>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</si>
  <si>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</si>
  <si>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</si>
  <si>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</si>
  <si>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</si>
  <si>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</si>
  <si>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</si>
  <si>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</si>
  <si>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</si>
  <si>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</si>
  <si>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</si>
  <si>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</si>
  <si>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</si>
  <si>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</si>
  <si>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</si>
  <si>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</si>
  <si>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</si>
  <si>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</si>
  <si>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</si>
  <si>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</si>
  <si>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</si>
  <si>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</si>
  <si>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</si>
  <si>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</si>
  <si>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</si>
  <si>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</si>
  <si>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</si>
  <si>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</si>
  <si>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</si>
  <si>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</si>
  <si>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</si>
  <si>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</si>
  <si>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</si>
  <si>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</si>
  <si>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</si>
  <si>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</si>
  <si>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</si>
  <si>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</si>
  <si>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</si>
  <si>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</si>
  <si>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</si>
  <si>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</si>
  <si>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</si>
  <si>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</si>
  <si>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</si>
  <si>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</si>
  <si>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</si>
  <si>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</si>
  <si>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</si>
  <si>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</si>
  <si>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</si>
  <si>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</si>
  <si>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</si>
  <si>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</si>
  <si>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</si>
  <si>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</si>
  <si>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</si>
  <si>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</si>
  <si>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</si>
  <si>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</si>
  <si>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</si>
  <si>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</si>
  <si>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</si>
  <si>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</si>
  <si>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</si>
  <si>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</si>
  <si>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</si>
  <si>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</si>
  <si>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</si>
  <si>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</si>
  <si>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</si>
  <si>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</si>
  <si>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</si>
  <si>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</si>
  <si>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</si>
  <si>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</si>
  <si>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</si>
  <si>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</si>
  <si>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</si>
  <si>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</si>
  <si>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</si>
  <si>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</si>
  <si>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</si>
  <si>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</si>
  <si>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</si>
  <si>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</si>
  <si>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</si>
  <si>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</si>
  <si>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</si>
  <si>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</si>
  <si>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</si>
  <si>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</si>
  <si>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</si>
  <si>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</si>
  <si>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</si>
  <si>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</si>
  <si>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</si>
  <si>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</si>
  <si>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</si>
  <si>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</si>
  <si>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</si>
  <si>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</si>
  <si>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</si>
  <si>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</si>
  <si>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</si>
  <si>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</si>
  <si>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</si>
  <si>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</si>
  <si>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</si>
  <si>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</si>
  <si>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</si>
  <si>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</si>
  <si>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</si>
  <si>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</si>
  <si>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</si>
  <si>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</si>
  <si>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</si>
  <si>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</si>
  <si>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</si>
  <si>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</si>
  <si>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</si>
  <si>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</si>
  <si>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</si>
  <si>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</si>
  <si>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</si>
  <si>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</si>
  <si>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</si>
  <si>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</si>
  <si>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</si>
  <si>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</si>
  <si>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</si>
  <si>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</si>
  <si>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</si>
  <si>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</si>
  <si>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</si>
  <si>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</si>
  <si>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</si>
  <si>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</si>
  <si>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</si>
  <si>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</si>
  <si>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</si>
  <si>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</si>
  <si>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</si>
  <si>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</si>
  <si>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</si>
  <si>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</si>
  <si>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</si>
  <si>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</si>
  <si>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</si>
  <si>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</si>
  <si>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</si>
  <si>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</si>
  <si>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</si>
  <si>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</si>
  <si>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</si>
  <si>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</si>
  <si>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</si>
  <si>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</si>
  <si>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</si>
  <si>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</si>
  <si>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</si>
  <si>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</si>
  <si>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</si>
  <si>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</si>
  <si>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</si>
  <si>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</si>
  <si>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</si>
  <si>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</si>
  <si>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</si>
  <si>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</si>
  <si>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</si>
  <si>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</si>
  <si>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</si>
  <si>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</si>
  <si>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</si>
  <si>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</si>
  <si>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</si>
  <si>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</si>
  <si>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</si>
  <si>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</si>
  <si>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</si>
  <si>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</si>
  <si>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</si>
  <si>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</si>
  <si>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</si>
  <si>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</si>
  <si>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</si>
  <si>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</si>
  <si>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</si>
  <si>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</si>
  <si>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</si>
  <si>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</si>
  <si>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</si>
  <si>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</si>
  <si>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</si>
  <si>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</si>
  <si>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</si>
  <si>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</si>
  <si>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</si>
  <si>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</si>
  <si>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</si>
  <si>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</si>
  <si>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</si>
  <si>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</si>
  <si>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</si>
  <si>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</si>
  <si>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</si>
  <si>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</si>
  <si>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</si>
  <si>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</si>
  <si>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</si>
  <si>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</si>
  <si>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</si>
  <si>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</si>
  <si>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</si>
  <si>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</si>
  <si>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</si>
  <si>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</si>
  <si>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</si>
  <si>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</si>
  <si>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</si>
  <si>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</si>
  <si>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</si>
  <si>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</si>
  <si>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</si>
  <si>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</si>
  <si>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</si>
  <si>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</si>
  <si>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</si>
  <si>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</si>
  <si>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</si>
  <si>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</si>
  <si>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</si>
  <si>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</si>
  <si>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</si>
  <si>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</si>
  <si>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</si>
  <si>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</si>
  <si>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</si>
  <si>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</si>
  <si>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</si>
  <si>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</si>
  <si>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</si>
  <si>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</si>
  <si>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</si>
  <si>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</si>
  <si>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</si>
  <si>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</si>
  <si>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</si>
  <si>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</si>
  <si>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</si>
  <si>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</si>
  <si>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</si>
  <si>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</si>
  <si>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</si>
  <si>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</si>
  <si>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</si>
  <si>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</si>
  <si>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</si>
  <si>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</si>
  <si>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</si>
  <si>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</si>
  <si>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</si>
  <si>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</si>
  <si>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</si>
  <si>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</si>
  <si>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</si>
  <si>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</si>
  <si>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</si>
  <si>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</si>
  <si>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</si>
  <si>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</si>
  <si>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</si>
  <si>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</si>
  <si>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</si>
  <si>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</si>
  <si>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</si>
  <si>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</si>
  <si>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</si>
  <si>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</si>
  <si>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</si>
  <si>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</si>
  <si>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</si>
  <si>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</si>
  <si>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</si>
  <si>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</si>
  <si>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</si>
  <si>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</si>
  <si>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</si>
  <si>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</si>
  <si>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</si>
  <si>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</si>
  <si>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</si>
  <si>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</si>
  <si>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</si>
  <si>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</si>
  <si>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</si>
  <si>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</si>
  <si>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</si>
  <si>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</si>
  <si>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</si>
  <si>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</si>
  <si>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</si>
  <si>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</si>
  <si>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</si>
  <si>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</si>
  <si>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</si>
  <si>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</si>
  <si>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</si>
  <si>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</si>
  <si>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</si>
  <si>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</si>
  <si>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</si>
  <si>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</si>
  <si>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</si>
  <si>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</si>
  <si>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</si>
  <si>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</si>
  <si>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</si>
  <si>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</si>
  <si>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</si>
  <si>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</si>
  <si>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</si>
  <si>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</si>
  <si>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</si>
  <si>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</si>
  <si>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</si>
  <si>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</si>
  <si>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</si>
  <si>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</si>
  <si>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</si>
  <si>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</si>
  <si>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</si>
  <si>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</si>
  <si>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</si>
  <si>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</si>
  <si>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</si>
  <si>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</si>
  <si>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</si>
  <si>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</si>
  <si>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</si>
  <si>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</si>
  <si>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</si>
  <si>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</si>
  <si>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</si>
  <si>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</si>
  <si>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</si>
  <si>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</si>
  <si>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</si>
  <si>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</si>
  <si>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</si>
  <si>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</si>
  <si>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</si>
  <si>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</si>
  <si>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</si>
  <si>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</si>
  <si>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</si>
  <si>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</si>
  <si>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</si>
  <si>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</si>
  <si>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</si>
  <si>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</si>
  <si>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</si>
  <si>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</si>
  <si>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</si>
  <si>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</si>
  <si>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</si>
  <si>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</si>
  <si>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</si>
  <si>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</si>
  <si>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</si>
  <si>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</si>
  <si>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</si>
  <si>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</si>
  <si>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</si>
  <si>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</si>
  <si>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</si>
  <si>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</si>
  <si>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</si>
  <si>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</si>
  <si>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</si>
  <si>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</si>
  <si>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</si>
  <si>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</si>
  <si>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</si>
  <si>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</si>
  <si>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</si>
  <si>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</si>
  <si>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</si>
  <si>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</si>
  <si>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</si>
  <si>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</si>
  <si>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</si>
  <si>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</si>
  <si>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</si>
  <si>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</si>
  <si>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</si>
  <si>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</si>
  <si>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</si>
  <si>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</si>
  <si>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</si>
  <si>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</si>
  <si>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</si>
  <si>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</si>
  <si>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</si>
  <si>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</si>
  <si>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</si>
  <si>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</si>
  <si>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</si>
  <si>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</si>
  <si>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</si>
  <si>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</si>
  <si>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</si>
  <si>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</si>
  <si>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</si>
  <si>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</si>
  <si>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</si>
  <si>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</si>
  <si>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</si>
  <si>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</si>
  <si>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</si>
  <si>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</si>
  <si>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</si>
  <si>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</si>
  <si>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</si>
  <si>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</si>
  <si>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</si>
  <si>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</si>
  <si>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</si>
  <si>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</si>
  <si>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</si>
  <si>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</si>
  <si>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</si>
  <si>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</si>
  <si>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</si>
  <si>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</si>
  <si>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</si>
  <si>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</si>
  <si>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</si>
  <si>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</si>
  <si>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</si>
  <si>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</si>
  <si>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</si>
  <si>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</si>
  <si>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</si>
  <si>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</si>
  <si>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</si>
  <si>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</si>
  <si>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</si>
  <si>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</si>
  <si>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</si>
  <si>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</si>
  <si>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</si>
  <si>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</si>
  <si>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</si>
  <si>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</si>
  <si>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</si>
  <si>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</si>
  <si>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</si>
  <si>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</si>
  <si>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</si>
  <si>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</si>
  <si>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</si>
  <si>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</si>
  <si>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</si>
  <si>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</si>
  <si>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</si>
  <si>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</si>
  <si>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</si>
  <si>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</si>
  <si>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</si>
  <si>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</si>
  <si>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</si>
  <si>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</si>
  <si>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</si>
  <si>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</si>
  <si>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</si>
  <si>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</si>
  <si>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</si>
  <si>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</si>
  <si>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</si>
  <si>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</si>
  <si>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</si>
  <si>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</si>
  <si>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</si>
  <si>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</si>
  <si>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</si>
  <si>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</si>
  <si>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</si>
  <si>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</si>
  <si>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</si>
  <si>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</si>
  <si>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</si>
  <si>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</si>
  <si>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</si>
  <si>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</si>
  <si>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</si>
  <si>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</si>
  <si>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</si>
  <si>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</si>
  <si>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</si>
  <si>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</si>
  <si>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</si>
  <si>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</si>
  <si>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</si>
  <si>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</si>
  <si>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</si>
  <si>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</si>
  <si>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</si>
  <si>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</si>
  <si>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</si>
  <si>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</si>
  <si>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</si>
  <si>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</si>
  <si>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</si>
  <si>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</si>
  <si>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</si>
  <si>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</si>
  <si>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</si>
  <si>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</si>
  <si>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</si>
  <si>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</si>
  <si>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</si>
  <si>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</si>
  <si>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</si>
  <si>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</si>
  <si>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</si>
  <si>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</si>
  <si>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</si>
  <si>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</si>
  <si>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</si>
  <si>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</si>
  <si>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</si>
  <si>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</si>
  <si>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</si>
  <si>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</si>
  <si>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</si>
  <si>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</si>
  <si>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</si>
  <si>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</si>
  <si>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</si>
  <si>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</si>
  <si>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</si>
  <si>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</si>
  <si>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</si>
  <si>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</si>
  <si>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</si>
  <si>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</si>
  <si>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</si>
  <si>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</si>
  <si>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</si>
  <si>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</si>
  <si>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</si>
  <si>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</si>
  <si>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</si>
  <si>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</si>
  <si>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</si>
  <si>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</si>
  <si>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</si>
  <si>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</si>
  <si>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</si>
  <si>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</si>
  <si>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</si>
  <si>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</si>
  <si>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</si>
  <si>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</si>
  <si>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</si>
  <si>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</si>
  <si>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</si>
  <si>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</si>
  <si>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</si>
  <si>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</si>
  <si>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</si>
  <si>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</si>
  <si>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</si>
  <si>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</si>
  <si>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</si>
  <si>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</si>
  <si>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</si>
  <si>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</si>
  <si>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</si>
  <si>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</si>
  <si>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</si>
  <si>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</si>
  <si>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</si>
  <si>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</si>
  <si>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</si>
  <si>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</si>
  <si>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</si>
  <si>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</si>
  <si>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</si>
  <si>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</si>
  <si>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</si>
  <si>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</si>
  <si>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</si>
  <si>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</si>
  <si>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</si>
  <si>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</si>
  <si>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</si>
  <si>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</si>
  <si>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</si>
  <si>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</si>
  <si>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</si>
  <si>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</si>
  <si>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</si>
  <si>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</si>
  <si>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</si>
  <si>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</si>
  <si>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</si>
  <si>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</si>
  <si>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</si>
  <si>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</si>
  <si>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</si>
  <si>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</si>
  <si>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</si>
  <si>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</si>
  <si>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</si>
  <si>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</si>
  <si>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</si>
  <si>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</si>
  <si>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</si>
  <si>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</si>
  <si>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</si>
  <si>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</si>
  <si>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</si>
  <si>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</si>
  <si>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</si>
  <si>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</si>
  <si>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</si>
  <si>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</si>
  <si>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</si>
  <si>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</si>
  <si>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</si>
  <si>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</si>
  <si>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</si>
  <si>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</si>
  <si>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</si>
  <si>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</si>
  <si>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</si>
  <si>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</si>
  <si>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</si>
  <si>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</si>
  <si>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</si>
  <si>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</si>
  <si>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</si>
  <si>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</si>
  <si>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</si>
  <si>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</si>
  <si>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</si>
  <si>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</si>
  <si>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</si>
  <si>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</si>
  <si>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</si>
  <si>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</si>
  <si>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</si>
  <si>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</si>
  <si>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</si>
  <si>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</si>
  <si>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</si>
  <si>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</si>
  <si>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</si>
  <si>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</si>
  <si>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</si>
  <si>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</si>
  <si>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</si>
  <si>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</si>
  <si>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</si>
  <si>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</si>
  <si>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</si>
  <si>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</si>
  <si>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</si>
  <si>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</si>
  <si>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</si>
  <si>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</si>
  <si>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</si>
  <si>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</si>
  <si>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</si>
  <si>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</si>
  <si>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</si>
  <si>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</si>
  <si>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</si>
  <si>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</si>
  <si>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</si>
  <si>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</si>
  <si>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</si>
  <si>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</si>
  <si>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</si>
  <si>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</si>
  <si>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</si>
  <si>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</si>
  <si>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</si>
  <si>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</si>
  <si>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</si>
  <si>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</si>
  <si>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</si>
  <si>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</si>
  <si>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</si>
  <si>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</si>
  <si>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</si>
  <si>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</si>
  <si>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</si>
  <si>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</si>
  <si>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</si>
  <si>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</si>
  <si>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</si>
  <si>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</si>
  <si>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</si>
  <si>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</si>
  <si>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</si>
  <si>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</si>
  <si>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</si>
  <si>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</si>
  <si>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</si>
  <si>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</si>
  <si>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</si>
  <si>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</si>
  <si>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</si>
  <si>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</si>
  <si>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</si>
  <si>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</si>
  <si>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</si>
  <si>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</si>
  <si>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</si>
  <si>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</si>
  <si>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</si>
  <si>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</si>
  <si>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</si>
  <si>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</si>
  <si>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</si>
  <si>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</si>
  <si>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</si>
  <si>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</si>
  <si>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</si>
  <si>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</si>
  <si>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</si>
  <si>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</si>
  <si>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</si>
  <si>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</si>
  <si>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</si>
  <si>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</si>
  <si>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</si>
  <si>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</si>
  <si>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</si>
  <si>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</si>
  <si>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</si>
  <si>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</si>
  <si>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</si>
  <si>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</si>
  <si>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</si>
  <si>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</si>
  <si>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</si>
  <si>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</si>
  <si>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</si>
  <si>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</si>
  <si>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</si>
  <si>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</si>
  <si>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</si>
  <si>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</si>
  <si>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</si>
  <si>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</si>
  <si>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</si>
  <si>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</si>
  <si>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</si>
  <si>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</si>
  <si>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</si>
  <si>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</si>
  <si>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</si>
  <si>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</si>
  <si>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</si>
  <si>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</si>
  <si>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</si>
  <si>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</si>
  <si>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</si>
  <si>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</si>
  <si>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</si>
  <si>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</si>
  <si>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</si>
  <si>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</si>
  <si>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</si>
  <si>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</si>
  <si>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</si>
  <si>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</si>
  <si>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</si>
  <si>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</si>
  <si>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</si>
  <si>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</si>
  <si>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</si>
  <si>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</si>
  <si>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</si>
  <si>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</si>
  <si>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</si>
  <si>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</si>
  <si>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</si>
  <si>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</si>
  <si>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</si>
  <si>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</si>
  <si>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</si>
  <si>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</si>
  <si>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</si>
  <si>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</si>
  <si>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</si>
  <si>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</si>
  <si>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</si>
  <si>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</si>
  <si>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</si>
  <si>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</si>
  <si>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</si>
  <si>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</si>
  <si>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</si>
  <si>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</si>
  <si>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</si>
  <si>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</si>
  <si>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</si>
  <si>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</si>
  <si>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</si>
  <si>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</si>
  <si>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</si>
  <si>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</si>
  <si>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</si>
  <si>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</si>
  <si>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</si>
  <si>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</si>
  <si>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</si>
  <si>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</si>
  <si>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</si>
  <si>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</si>
  <si>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</si>
  <si>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</si>
  <si>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</si>
  <si>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</si>
  <si>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</si>
  <si>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</si>
  <si>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</si>
  <si>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</si>
  <si>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</si>
  <si>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</si>
  <si>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</si>
  <si>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</si>
  <si>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</si>
  <si>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</si>
  <si>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</si>
  <si>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</si>
  <si>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</si>
  <si>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</si>
  <si>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</si>
  <si>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</si>
  <si>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</si>
  <si>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</si>
  <si>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</si>
  <si>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</si>
  <si>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</si>
  <si>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</si>
  <si>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</si>
  <si>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</si>
  <si>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</si>
  <si>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</si>
  <si>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</si>
  <si>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</si>
  <si>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</si>
  <si>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</si>
  <si>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</si>
  <si>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</si>
  <si>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</si>
  <si>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</si>
  <si>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</si>
  <si>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</si>
  <si>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</si>
  <si>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</si>
  <si>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</si>
  <si>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</si>
  <si>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</si>
  <si>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</si>
  <si>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</si>
  <si>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</si>
  <si>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</si>
  <si>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</si>
  <si>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</si>
  <si>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</si>
  <si>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</si>
  <si>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</si>
  <si>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</si>
  <si>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</si>
  <si>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</si>
  <si>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</si>
  <si>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</si>
  <si>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</si>
  <si>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</si>
  <si>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</si>
  <si>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</si>
  <si>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</si>
  <si>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</si>
  <si>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</si>
  <si>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</si>
  <si>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</si>
  <si>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</si>
  <si>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</si>
  <si>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</si>
  <si>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</si>
  <si>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</si>
  <si>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</si>
  <si>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</si>
  <si>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</si>
  <si>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</si>
  <si>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</si>
  <si>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</si>
  <si>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</si>
  <si>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</si>
  <si>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</si>
  <si>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</si>
  <si>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</si>
  <si>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</si>
  <si>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</si>
  <si>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</si>
  <si>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</si>
  <si>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</si>
  <si>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</si>
  <si>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</si>
  <si>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</si>
  <si>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</si>
  <si>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</si>
  <si>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</si>
  <si>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</si>
  <si>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</si>
  <si>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</si>
  <si>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</si>
  <si>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</si>
  <si>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</si>
  <si>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</si>
  <si>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</si>
  <si>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</si>
  <si>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</si>
  <si>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</si>
  <si>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</si>
  <si>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</si>
  <si>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</si>
  <si>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</si>
  <si>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</si>
  <si>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</si>
  <si>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</si>
  <si>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</si>
  <si>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</si>
  <si>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</si>
  <si>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</si>
  <si>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</si>
  <si>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</si>
  <si>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</si>
  <si>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</si>
  <si>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</si>
  <si>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</si>
  <si>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</si>
  <si>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</si>
  <si>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</si>
  <si>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</si>
  <si>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</si>
  <si>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</si>
  <si>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</si>
  <si>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</si>
  <si>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</si>
  <si>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</si>
  <si>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</si>
  <si>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</si>
  <si>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</si>
  <si>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</si>
  <si>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</si>
  <si>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</si>
  <si>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</si>
  <si>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</si>
  <si>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</si>
  <si>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</si>
  <si>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</si>
  <si>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</si>
  <si>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</si>
  <si>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</si>
  <si>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</si>
  <si>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</si>
  <si>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</si>
  <si>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</si>
  <si>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</si>
  <si>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</si>
  <si>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</si>
  <si>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</si>
  <si>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</si>
  <si>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</si>
  <si>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</si>
  <si>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</si>
  <si>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</si>
  <si>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</si>
  <si>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</si>
  <si>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</si>
  <si>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</si>
  <si>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</si>
  <si>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</si>
  <si>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</si>
  <si>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</si>
  <si>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</si>
  <si>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</si>
  <si>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</si>
  <si>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</si>
  <si>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</si>
  <si>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</si>
  <si>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</si>
  <si>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</si>
  <si>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</si>
  <si>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</si>
  <si>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</si>
  <si>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</si>
  <si>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</si>
  <si>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</si>
  <si>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</si>
  <si>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</si>
  <si>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</si>
  <si>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</si>
  <si>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</si>
  <si>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</si>
  <si>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</si>
  <si>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</si>
  <si>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</si>
  <si>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</si>
  <si>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</si>
  <si>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</si>
  <si>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</si>
  <si>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</si>
  <si>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</si>
  <si>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</si>
  <si>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</si>
  <si>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</si>
  <si>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</si>
  <si>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</si>
  <si>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</si>
  <si>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</si>
  <si>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</si>
  <si>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</si>
  <si>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</si>
  <si>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</si>
  <si>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</si>
  <si>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</si>
  <si>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</si>
  <si>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</si>
  <si>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</si>
  <si>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</si>
  <si>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</si>
  <si>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</si>
  <si>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</si>
  <si>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</si>
  <si>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</si>
  <si>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</si>
  <si>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</si>
  <si>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</si>
  <si>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</si>
  <si>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</si>
  <si>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</si>
  <si>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</si>
  <si>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</si>
  <si>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</si>
  <si>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</si>
  <si>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</si>
  <si>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</si>
  <si>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</si>
  <si>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</si>
  <si>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</si>
  <si>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</si>
  <si>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</si>
  <si>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</si>
  <si>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</si>
  <si>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</si>
  <si>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</si>
  <si>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</si>
  <si>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</si>
  <si>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</si>
  <si>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</si>
  <si>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</si>
  <si>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</si>
  <si>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</si>
  <si>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</si>
  <si>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</si>
  <si>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</si>
  <si>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</si>
  <si>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</si>
  <si>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</si>
  <si>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</si>
  <si>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</si>
  <si>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</si>
  <si>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</si>
  <si>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</si>
  <si>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</si>
  <si>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</si>
  <si>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</si>
  <si>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</si>
  <si>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</si>
  <si>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</si>
  <si>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</si>
  <si>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</si>
  <si>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</si>
  <si>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</si>
  <si>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</si>
  <si>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</si>
  <si>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</si>
  <si>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</si>
  <si>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</si>
  <si>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</si>
  <si>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</si>
  <si>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</si>
  <si>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</si>
  <si>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</si>
  <si>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</si>
  <si>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</si>
  <si>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</si>
  <si>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</si>
  <si>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</si>
  <si>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</si>
  <si>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</si>
  <si>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</si>
  <si>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</si>
  <si>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</si>
  <si>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</si>
  <si>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</si>
  <si>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</si>
  <si>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</si>
  <si>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</si>
  <si>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</si>
  <si>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</si>
  <si>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</si>
  <si>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</si>
  <si>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</si>
  <si>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</si>
  <si>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</si>
  <si>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</si>
  <si>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</si>
  <si>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</si>
  <si>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</si>
  <si>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</si>
  <si>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</si>
  <si>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</si>
  <si>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</si>
  <si>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</si>
  <si>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</si>
  <si>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</si>
  <si>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</si>
  <si>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</si>
  <si>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</si>
  <si>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</si>
  <si>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</si>
  <si>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</si>
  <si>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</si>
  <si>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</si>
  <si>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</si>
  <si>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</si>
  <si>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</si>
  <si>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</si>
  <si>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</si>
  <si>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</si>
  <si>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</si>
  <si>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</si>
  <si>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</si>
  <si>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</si>
  <si>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</si>
  <si>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</si>
  <si>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</si>
  <si>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</si>
  <si>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</si>
  <si>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</si>
  <si>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</si>
  <si>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</si>
  <si>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</si>
  <si>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</si>
  <si>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</si>
  <si>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</si>
  <si>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</si>
  <si>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</si>
  <si>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</si>
  <si>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</si>
  <si>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</si>
  <si>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</si>
  <si>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</si>
  <si>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</si>
  <si>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</si>
  <si>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</si>
  <si>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</si>
  <si>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</si>
  <si>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</si>
  <si>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</si>
  <si>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</si>
  <si>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</si>
  <si>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</si>
  <si>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</si>
  <si>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</si>
  <si>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</si>
  <si>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</si>
  <si>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</si>
  <si>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</si>
  <si>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</si>
  <si>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</si>
  <si>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</si>
  <si>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</si>
  <si>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</si>
  <si>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</si>
  <si>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</si>
  <si>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</si>
  <si>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</si>
  <si>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</si>
  <si>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</si>
  <si>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</si>
  <si>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</si>
  <si>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</si>
  <si>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</si>
  <si>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</si>
  <si>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</si>
  <si>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</si>
  <si>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</si>
  <si>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</si>
  <si>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</si>
  <si>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</si>
  <si>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</si>
  <si>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</si>
  <si>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</si>
  <si>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</si>
  <si>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</si>
  <si>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</si>
  <si>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</si>
  <si>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</si>
  <si>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</si>
  <si>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</si>
  <si>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</si>
  <si>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</si>
  <si>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</si>
  <si>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</si>
  <si>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</si>
  <si>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</si>
  <si>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</si>
  <si>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</si>
  <si>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</si>
  <si>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</si>
  <si>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</si>
  <si>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</si>
  <si>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</si>
  <si>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</si>
  <si>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</si>
  <si>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</si>
  <si>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</si>
  <si>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</si>
  <si>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</si>
  <si>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</si>
  <si>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</si>
  <si>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</si>
  <si>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</si>
  <si>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</si>
  <si>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</si>
  <si>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</si>
  <si>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</si>
  <si>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</si>
  <si>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</si>
  <si>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</si>
  <si>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</si>
  <si>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</si>
  <si>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</si>
  <si>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</si>
  <si>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</si>
  <si>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</si>
  <si>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</si>
  <si>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</si>
  <si>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</si>
  <si>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</si>
  <si>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</si>
  <si>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</si>
  <si>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</si>
  <si>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</si>
  <si>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</si>
  <si>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</si>
  <si>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</si>
  <si>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</si>
  <si>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</si>
  <si>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</si>
  <si>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</si>
  <si>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</si>
  <si>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</si>
  <si>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</si>
  <si>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</si>
  <si>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</si>
  <si>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</si>
  <si>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</si>
  <si>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</si>
  <si>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</si>
  <si>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</si>
  <si>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</si>
  <si>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</si>
  <si>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</si>
  <si>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</si>
  <si>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</si>
  <si>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</si>
  <si>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</si>
  <si>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</si>
  <si>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</si>
  <si>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</si>
  <si>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</si>
  <si>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</si>
  <si>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</si>
  <si>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</si>
  <si>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</si>
  <si>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</si>
  <si>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</si>
  <si>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</si>
  <si>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</si>
  <si>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</si>
  <si>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</si>
  <si>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</si>
  <si>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</si>
  <si>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</si>
  <si>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</si>
  <si>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</si>
  <si>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</si>
  <si>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</si>
  <si>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</si>
  <si>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</si>
  <si>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</si>
  <si>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</si>
  <si>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</si>
  <si>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</si>
  <si>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</si>
  <si>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</si>
  <si>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</si>
  <si>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</si>
  <si>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</si>
  <si>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</si>
  <si>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</si>
  <si>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</si>
  <si>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</si>
  <si>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</si>
  <si>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</si>
  <si>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</si>
  <si>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</si>
  <si>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</si>
  <si>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</si>
  <si>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</si>
  <si>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</si>
  <si>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</si>
  <si>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</si>
  <si>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</si>
  <si>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</si>
  <si>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</si>
  <si>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</si>
  <si>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</si>
  <si>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</si>
  <si>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</si>
  <si>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</si>
  <si>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</si>
  <si>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</si>
  <si>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</si>
  <si>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</si>
  <si>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</si>
  <si>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</si>
  <si>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</si>
  <si>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</si>
  <si>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</si>
  <si>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</si>
  <si>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</si>
  <si>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</si>
  <si>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</si>
  <si>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</si>
  <si>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</si>
  <si>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</si>
  <si>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</si>
  <si>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</si>
  <si>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</si>
  <si>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</si>
  <si>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</si>
  <si>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</si>
  <si>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</si>
  <si>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</si>
  <si>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</si>
  <si>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</si>
  <si>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</si>
  <si>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</si>
  <si>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</si>
  <si>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</si>
  <si>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</si>
  <si>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</si>
  <si>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</si>
  <si>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</si>
  <si>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</si>
  <si>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</si>
  <si>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</si>
  <si>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</si>
  <si>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</si>
  <si>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</si>
  <si>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</si>
  <si>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</si>
  <si>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</si>
  <si>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</si>
  <si>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</si>
  <si>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</si>
  <si>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</si>
  <si>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</si>
  <si>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</si>
  <si>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</si>
  <si>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</si>
  <si>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</si>
  <si>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</si>
  <si>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</si>
  <si>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</si>
  <si>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</si>
  <si>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</si>
  <si>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</si>
  <si>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</si>
  <si>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</si>
  <si>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</si>
  <si>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</si>
  <si>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</si>
  <si>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</si>
  <si>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</si>
  <si>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</si>
  <si>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</si>
  <si>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</si>
  <si>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</si>
  <si>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</si>
  <si>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</si>
  <si>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</si>
  <si>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</si>
  <si>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</si>
  <si>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</si>
  <si>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</si>
  <si>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</si>
  <si>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</si>
  <si>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</si>
  <si>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</si>
  <si>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</si>
  <si>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</si>
  <si>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</si>
  <si>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</si>
  <si>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</si>
  <si>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</si>
  <si>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</si>
  <si>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</si>
  <si>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</si>
  <si>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</si>
  <si>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</si>
  <si>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</si>
  <si>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</si>
  <si>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</si>
  <si>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</si>
  <si>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</si>
  <si>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</si>
  <si>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</si>
  <si>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</si>
  <si>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</si>
  <si>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</si>
  <si>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</si>
  <si>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</si>
  <si>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</si>
  <si>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</si>
  <si>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</si>
  <si>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</si>
  <si>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</si>
  <si>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</si>
  <si>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</si>
  <si>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</si>
  <si>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</si>
  <si>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</si>
  <si>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</si>
  <si>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</si>
  <si>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</si>
  <si>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</si>
  <si>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</si>
  <si>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</si>
  <si>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</si>
  <si>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</si>
  <si>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</si>
  <si>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</si>
  <si>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</si>
  <si>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</si>
  <si>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</si>
  <si>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</si>
  <si>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</si>
  <si>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</si>
  <si>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</si>
  <si>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</si>
  <si>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</si>
  <si>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</si>
  <si>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</si>
  <si>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</si>
  <si>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</si>
  <si>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</si>
  <si>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</si>
  <si>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</si>
  <si>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</si>
  <si>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</si>
  <si>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</si>
  <si>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</si>
  <si>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</si>
  <si>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</si>
  <si>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</si>
  <si>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</si>
  <si>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</si>
  <si>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</si>
  <si>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</si>
  <si>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</si>
  <si>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</si>
  <si>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</si>
  <si>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</si>
  <si>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</si>
  <si>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</si>
  <si>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</si>
  <si>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</si>
  <si>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</si>
  <si>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</si>
  <si>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</si>
  <si>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</si>
  <si>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</si>
  <si>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</si>
  <si>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</si>
  <si>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</si>
  <si>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</si>
  <si>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</si>
  <si>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</si>
  <si>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</si>
  <si>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</si>
  <si>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</si>
  <si>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</si>
  <si>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</si>
  <si>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</si>
  <si>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</si>
  <si>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</si>
  <si>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</si>
  <si>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</si>
  <si>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</si>
  <si>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</si>
  <si>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</si>
  <si>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</si>
  <si>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</si>
  <si>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</si>
  <si>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</si>
  <si>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</si>
  <si>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</si>
  <si>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</si>
  <si>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</si>
  <si>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</si>
  <si>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</si>
  <si>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</si>
  <si>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</si>
  <si>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</si>
  <si>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</si>
  <si>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</si>
  <si>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</si>
  <si>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</si>
  <si>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</si>
  <si>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</si>
  <si>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</si>
  <si>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</si>
  <si>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</si>
  <si>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</si>
  <si>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</si>
  <si>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</si>
  <si>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</si>
  <si>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</si>
  <si>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</si>
  <si>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</si>
  <si>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</si>
  <si>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</si>
  <si>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</si>
  <si>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</si>
  <si>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</si>
  <si>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</si>
  <si>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</si>
  <si>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</si>
  <si>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</si>
  <si>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</si>
  <si>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</si>
  <si>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</si>
  <si>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</si>
  <si>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</si>
  <si>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</si>
  <si>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</si>
  <si>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</si>
  <si>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</si>
  <si>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</si>
  <si>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</si>
  <si>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</si>
  <si>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</si>
  <si>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</si>
  <si>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</si>
  <si>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</si>
  <si>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</si>
  <si>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</si>
  <si>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</si>
  <si>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</si>
  <si>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</si>
  <si>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</si>
  <si>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</si>
  <si>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</si>
  <si>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</si>
  <si>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</si>
  <si>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</si>
  <si>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</si>
  <si>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</si>
  <si>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</si>
  <si>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</si>
  <si>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</si>
  <si>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</si>
  <si>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</si>
  <si>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</si>
  <si>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</si>
  <si>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</si>
  <si>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</si>
  <si>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</si>
  <si>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</si>
  <si>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</si>
  <si>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</si>
  <si>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</si>
  <si>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</si>
  <si>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</si>
  <si>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</si>
  <si>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</si>
  <si>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</si>
  <si>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</si>
  <si>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</si>
  <si>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</si>
  <si>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</si>
  <si>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</si>
  <si>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</si>
  <si>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</si>
  <si>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</si>
  <si>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</si>
  <si>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</si>
  <si>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</si>
  <si>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</si>
  <si>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</si>
  <si>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</si>
  <si>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</si>
  <si>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</si>
  <si>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</si>
  <si>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</si>
  <si>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</si>
  <si>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</si>
  <si>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</si>
  <si>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</si>
  <si>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</si>
  <si>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</si>
  <si>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</si>
  <si>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</si>
  <si>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</si>
  <si>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</si>
  <si>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</si>
  <si>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</si>
  <si>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</si>
  <si>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</si>
  <si>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</si>
  <si>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</si>
  <si>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</si>
  <si>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</si>
  <si>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</si>
  <si>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</si>
  <si>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</si>
  <si>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</si>
  <si>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</si>
  <si>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</si>
  <si>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</si>
  <si>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</si>
  <si>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</si>
  <si>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</si>
  <si>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</si>
  <si>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</si>
  <si>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</si>
  <si>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</si>
  <si>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</si>
  <si>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</si>
  <si>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</si>
  <si>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</si>
  <si>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</si>
  <si>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</si>
  <si>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</si>
  <si>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</si>
  <si>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</si>
  <si>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</si>
  <si>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</si>
  <si>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</si>
  <si>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</si>
  <si>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</si>
  <si>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</si>
  <si>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</si>
  <si>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</si>
  <si>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</si>
  <si>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</si>
  <si>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</si>
  <si>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</si>
  <si>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</si>
  <si>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</si>
  <si>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</si>
  <si>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</si>
  <si>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</si>
  <si>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</si>
  <si>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</si>
  <si>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</si>
  <si>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</si>
  <si>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</si>
  <si>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</si>
  <si>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</si>
  <si>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</si>
  <si>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</si>
  <si>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</si>
  <si>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</si>
  <si>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</si>
  <si>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</si>
  <si>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</si>
  <si>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</si>
  <si>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</si>
  <si>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</si>
  <si>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</si>
  <si>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</si>
  <si>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</si>
  <si>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</si>
  <si>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</si>
  <si>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</si>
  <si>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</si>
  <si>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</si>
  <si>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</si>
  <si>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</si>
  <si>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</si>
  <si>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</si>
  <si>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</si>
  <si>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</si>
  <si>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</si>
  <si>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</si>
  <si>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</si>
  <si>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</si>
  <si>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</si>
  <si>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</si>
  <si>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</si>
  <si>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</si>
  <si>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</si>
  <si>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</si>
  <si>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</si>
  <si>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</si>
  <si>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</si>
  <si>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</si>
  <si>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</si>
  <si>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</si>
  <si>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</si>
  <si>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</si>
  <si>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</si>
  <si>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</si>
  <si>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</si>
  <si>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</si>
  <si>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</si>
  <si>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</si>
  <si>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</si>
  <si>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</si>
  <si>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</si>
  <si>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</si>
  <si>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</si>
  <si>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</si>
  <si>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</si>
  <si>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</si>
  <si>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</si>
  <si>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</si>
  <si>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</si>
  <si>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</si>
  <si>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</si>
  <si>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</si>
  <si>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</si>
  <si>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</si>
  <si>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</si>
  <si>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</si>
  <si>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</si>
  <si>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</si>
  <si>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</si>
  <si>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</si>
  <si>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</si>
  <si>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</si>
  <si>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</si>
  <si>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</si>
  <si>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</si>
  <si>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</si>
  <si>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</si>
  <si>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</si>
  <si>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</si>
  <si>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</si>
  <si>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</si>
  <si>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</si>
  <si>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</si>
  <si>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</si>
  <si>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</si>
  <si>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</si>
  <si>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</si>
  <si>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</si>
  <si>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</si>
  <si>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</si>
  <si>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</si>
  <si>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</si>
  <si>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</si>
  <si>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</si>
  <si>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</si>
  <si>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</si>
  <si>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</si>
  <si>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</si>
  <si>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</si>
  <si>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</si>
  <si>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</si>
  <si>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</si>
  <si>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</si>
  <si>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</si>
  <si>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</si>
  <si>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</si>
  <si>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</si>
  <si>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</si>
  <si>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</si>
  <si>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</si>
  <si>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</si>
  <si>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</si>
  <si>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</si>
  <si>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</si>
  <si>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</si>
  <si>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</si>
  <si>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</si>
  <si>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</si>
  <si>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</si>
  <si>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</si>
  <si>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</si>
  <si>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</si>
  <si>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</si>
  <si>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</si>
  <si>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</si>
  <si>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</si>
  <si>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</si>
  <si>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</si>
  <si>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</si>
  <si>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</si>
  <si>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</si>
  <si>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</si>
  <si>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</si>
  <si>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</si>
  <si>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</si>
  <si>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</si>
  <si>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</si>
  <si>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</si>
  <si>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</si>
  <si>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</si>
  <si>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</si>
  <si>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</si>
  <si>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</si>
  <si>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</si>
  <si>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</si>
  <si>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</si>
  <si>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</si>
  <si>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</si>
  <si>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</si>
  <si>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</si>
  <si>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</si>
  <si>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</si>
  <si>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</si>
  <si>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</si>
  <si>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</si>
  <si>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</si>
  <si>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</si>
  <si>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</si>
  <si>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</si>
  <si>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</si>
  <si>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</si>
  <si>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</si>
  <si>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</si>
  <si>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</si>
  <si>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</si>
  <si>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</si>
  <si>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</si>
  <si>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</si>
  <si>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</si>
  <si>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</si>
  <si>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</si>
  <si>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</si>
  <si>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</si>
  <si>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</si>
  <si>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</si>
  <si>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</si>
  <si>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</si>
  <si>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</si>
  <si>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</si>
  <si>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</si>
  <si>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</si>
  <si>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</si>
  <si>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</si>
  <si>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</si>
  <si>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</si>
  <si>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</si>
  <si>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</si>
  <si>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</si>
  <si>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</si>
  <si>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</si>
  <si>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</si>
  <si>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</si>
  <si>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</si>
  <si>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</si>
  <si>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</si>
  <si>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</si>
  <si>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</si>
  <si>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</si>
  <si>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</si>
  <si>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</si>
  <si>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</si>
  <si>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</si>
  <si>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</si>
  <si>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</si>
  <si>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</si>
  <si>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</si>
  <si>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</si>
  <si>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</si>
  <si>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</si>
  <si>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</si>
  <si>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</si>
  <si>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</si>
  <si>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</si>
  <si>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</si>
  <si>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</si>
  <si>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</si>
  <si>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</si>
  <si>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</si>
  <si>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</si>
  <si>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</si>
  <si>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</si>
  <si>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</si>
  <si>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</si>
  <si>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</si>
  <si>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</si>
  <si>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</si>
  <si>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</si>
  <si>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</si>
  <si>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</si>
  <si>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</si>
  <si>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</si>
  <si>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</si>
  <si>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</si>
  <si>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</si>
  <si>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</si>
  <si>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</si>
  <si>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</si>
  <si>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</si>
  <si>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</si>
  <si>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</si>
  <si>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</si>
  <si>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</si>
  <si>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</si>
  <si>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</si>
  <si>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</si>
  <si>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</si>
  <si>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</si>
  <si>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</si>
  <si>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</si>
  <si>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</si>
  <si>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</si>
  <si>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</si>
  <si>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</si>
  <si>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</si>
  <si>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</si>
  <si>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</si>
  <si>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</si>
  <si>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</si>
  <si>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</si>
  <si>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</si>
  <si>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</si>
  <si>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</si>
  <si>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</si>
  <si>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</si>
  <si>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</si>
  <si>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</si>
  <si>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</si>
  <si>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</si>
  <si>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</si>
  <si>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</si>
  <si>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</si>
  <si>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</si>
  <si>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</si>
  <si>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</si>
  <si>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</si>
  <si>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</si>
  <si>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</si>
  <si>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</si>
  <si>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</si>
  <si>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</si>
  <si>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</si>
  <si>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</si>
  <si>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</si>
  <si>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</si>
  <si>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</si>
  <si>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</si>
  <si>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</si>
  <si>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</si>
  <si>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</si>
  <si>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</si>
  <si>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</si>
  <si>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</si>
  <si>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</si>
  <si>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</si>
  <si>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</si>
  <si>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</si>
  <si>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</si>
  <si>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</si>
  <si>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</si>
  <si>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</si>
  <si>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</si>
  <si>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</si>
  <si>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</si>
  <si>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</si>
  <si>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</si>
  <si>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</si>
  <si>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</si>
  <si>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</si>
  <si>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</si>
  <si>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</si>
  <si>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</si>
  <si>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</si>
  <si>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</si>
  <si>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</si>
  <si>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</si>
  <si>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</si>
  <si>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</si>
  <si>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</si>
  <si>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</si>
  <si>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</si>
  <si>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</si>
  <si>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</si>
  <si>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</si>
  <si>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</si>
  <si>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</si>
  <si>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</si>
  <si>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</si>
  <si>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</si>
  <si>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</si>
  <si>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</si>
  <si>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</si>
  <si>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</si>
  <si>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</si>
  <si>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</si>
  <si>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</si>
  <si>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</si>
  <si>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</si>
  <si>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</si>
  <si>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</si>
  <si>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</si>
  <si>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</si>
  <si>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</si>
  <si>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</si>
  <si>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</si>
  <si>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</si>
  <si>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</si>
  <si>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</si>
  <si>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</si>
  <si>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</si>
  <si>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</si>
  <si>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</si>
  <si>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</si>
  <si>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</si>
  <si>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</si>
  <si>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</si>
  <si>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</si>
  <si>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</si>
  <si>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</si>
  <si>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</si>
  <si>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</si>
  <si>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</si>
  <si>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</si>
  <si>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</si>
  <si>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</si>
  <si>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</si>
  <si>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</si>
  <si>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</si>
  <si>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</si>
  <si>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</si>
  <si>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</si>
  <si>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</si>
  <si>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</si>
  <si>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</si>
  <si>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</si>
  <si>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</si>
  <si>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</si>
  <si>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</si>
  <si>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</si>
  <si>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</si>
  <si>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</si>
  <si>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</si>
  <si>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</si>
  <si>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</si>
  <si>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</si>
  <si>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</si>
  <si>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</si>
  <si>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</si>
  <si>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</si>
  <si>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</si>
  <si>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</si>
  <si>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</si>
  <si>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</si>
  <si>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</si>
  <si>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</si>
  <si>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</si>
  <si>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</si>
  <si>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</si>
  <si>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</si>
  <si>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</si>
  <si>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</si>
  <si>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</si>
  <si>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</si>
  <si>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</si>
  <si>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</si>
  <si>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</si>
  <si>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</si>
  <si>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</si>
  <si>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</si>
  <si>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</si>
  <si>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</si>
  <si>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</si>
  <si>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</si>
  <si>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</si>
  <si>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</si>
  <si>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</si>
  <si>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</si>
  <si>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</si>
  <si>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</si>
  <si>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</si>
  <si>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</si>
  <si>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</si>
  <si>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</si>
  <si>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</si>
  <si>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</si>
  <si>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</si>
  <si>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</si>
  <si>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</si>
  <si>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</si>
  <si>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</si>
  <si>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</si>
  <si>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</si>
  <si>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</si>
  <si>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</si>
  <si>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</si>
  <si>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</si>
  <si>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</si>
  <si>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</si>
  <si>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</si>
  <si>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</si>
  <si>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</si>
  <si>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</si>
  <si>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</si>
  <si>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</si>
  <si>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</si>
  <si>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</si>
  <si>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</si>
  <si>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</si>
  <si>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</si>
  <si>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</si>
  <si>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</si>
  <si>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</si>
  <si>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</si>
  <si>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</si>
  <si>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</si>
  <si>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</si>
  <si>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</si>
  <si>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</si>
  <si>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</si>
  <si>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</si>
  <si>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</si>
  <si>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</si>
  <si>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</si>
  <si>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</si>
  <si>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</si>
  <si>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</si>
  <si>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</si>
  <si>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</si>
  <si>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</si>
  <si>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</si>
  <si>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</si>
  <si>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</si>
  <si>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</si>
  <si>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</si>
  <si>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</si>
  <si>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</si>
  <si>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</si>
  <si>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</si>
  <si>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</si>
  <si>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</si>
  <si>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</si>
  <si>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</si>
  <si>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</si>
  <si>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</si>
  <si>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</si>
  <si>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</si>
  <si>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</si>
  <si>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</si>
  <si>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</si>
  <si>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</si>
  <si>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</si>
  <si>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</si>
  <si>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</si>
  <si>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</si>
  <si>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</si>
  <si>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</si>
  <si>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</si>
  <si>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</si>
  <si>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</si>
  <si>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</si>
  <si>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</si>
  <si>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</si>
  <si>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</si>
  <si>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</si>
  <si>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</si>
  <si>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</si>
  <si>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</si>
  <si>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</si>
  <si>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</si>
  <si>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</si>
  <si>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</si>
  <si>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</si>
  <si>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</si>
  <si>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</si>
  <si>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</si>
  <si>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</si>
  <si>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</si>
  <si>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</si>
  <si>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</si>
  <si>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</si>
  <si>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</si>
  <si>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</si>
  <si>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</si>
  <si>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</si>
  <si>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</si>
  <si>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</si>
  <si>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</si>
  <si>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</si>
  <si>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</si>
  <si>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</si>
  <si>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</si>
  <si>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</si>
  <si>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</si>
  <si>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</si>
  <si>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</si>
  <si>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</si>
  <si>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</si>
  <si>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</si>
  <si>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</si>
  <si>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</si>
  <si>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</si>
  <si>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</si>
  <si>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</si>
  <si>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</si>
  <si>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</si>
  <si>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</si>
  <si>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</si>
  <si>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</si>
  <si>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</si>
  <si>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</si>
  <si>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</si>
  <si>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</si>
  <si>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</si>
  <si>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</si>
  <si>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</si>
  <si>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</si>
  <si>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</si>
  <si>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</si>
  <si>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</si>
  <si>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</si>
  <si>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</si>
  <si>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</si>
  <si>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</si>
  <si>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</si>
  <si>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</si>
  <si>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</si>
  <si>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</si>
  <si>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</si>
  <si>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</si>
  <si>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</si>
  <si>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</si>
  <si>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</si>
  <si>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</si>
  <si>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</si>
  <si>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</si>
  <si>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</si>
  <si>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</si>
  <si>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</si>
  <si>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</si>
  <si>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</si>
  <si>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</si>
  <si>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</si>
  <si>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</si>
  <si>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</si>
  <si>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</si>
  <si>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</si>
  <si>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</si>
  <si>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</si>
  <si>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</si>
  <si>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</si>
  <si>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</si>
  <si>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</si>
  <si>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</si>
  <si>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</si>
  <si>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</si>
  <si>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</si>
  <si>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</si>
  <si>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</si>
  <si>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</si>
  <si>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</si>
  <si>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</si>
  <si>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</si>
  <si>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</si>
  <si>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</si>
  <si>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</si>
  <si>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</si>
  <si>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</si>
  <si>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</si>
  <si>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</si>
  <si>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</si>
  <si>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</si>
  <si>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</si>
  <si>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</si>
  <si>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</si>
  <si>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</si>
  <si>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</si>
  <si>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</si>
  <si>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</si>
  <si>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</si>
  <si>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</si>
  <si>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</si>
  <si>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</si>
  <si>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</si>
  <si>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</si>
  <si>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</si>
  <si>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</si>
  <si>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</si>
  <si>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</si>
  <si>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</si>
  <si>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</si>
  <si>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</si>
  <si>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</si>
  <si>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</si>
  <si>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</si>
  <si>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</si>
  <si>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</si>
  <si>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</si>
  <si>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</si>
  <si>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</si>
  <si>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</si>
  <si>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</si>
  <si>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</si>
  <si>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</si>
  <si>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</si>
  <si>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</si>
  <si>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</si>
  <si>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</si>
  <si>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</si>
  <si>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</si>
  <si>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</si>
  <si>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</si>
  <si>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</si>
  <si>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</si>
  <si>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</si>
  <si>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</si>
  <si>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</si>
  <si>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</si>
  <si>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</si>
  <si>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</si>
  <si>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</si>
  <si>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</si>
  <si>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</si>
  <si>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</si>
  <si>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</si>
  <si>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</si>
  <si>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</si>
  <si>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</si>
  <si>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</si>
  <si>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</si>
  <si>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</si>
  <si>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</si>
  <si>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</si>
  <si>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</si>
  <si>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</si>
  <si>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</si>
  <si>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</si>
  <si>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</si>
  <si>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</si>
  <si>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</si>
  <si>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</si>
  <si>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</si>
  <si>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</si>
  <si>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</si>
  <si>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</si>
  <si>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</si>
  <si>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</si>
  <si>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</si>
  <si>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</si>
  <si>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</si>
  <si>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</si>
  <si>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</si>
  <si>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</si>
  <si>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</si>
  <si>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</si>
  <si>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</si>
  <si>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</si>
  <si>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</si>
  <si>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</si>
  <si>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</si>
  <si>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</si>
  <si>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</si>
  <si>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</si>
  <si>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</si>
  <si>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</si>
  <si>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</si>
  <si>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</si>
  <si>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</si>
  <si>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</si>
  <si>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</si>
  <si>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</si>
  <si>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</si>
  <si>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</si>
  <si>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</si>
  <si>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</si>
  <si>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</si>
  <si>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</si>
  <si>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</si>
  <si>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</si>
  <si>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</si>
  <si>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</si>
  <si>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</si>
  <si>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</si>
  <si>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</si>
  <si>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</si>
  <si>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</si>
  <si>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</si>
  <si>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</si>
  <si>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</si>
  <si>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</si>
  <si>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</si>
  <si>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</si>
  <si>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</si>
  <si>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</si>
  <si>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</si>
  <si>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</si>
  <si>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</si>
  <si>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</si>
  <si>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</si>
  <si>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</si>
  <si>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</si>
  <si>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</si>
  <si>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</si>
  <si>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</si>
  <si>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</si>
  <si>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</si>
  <si>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</si>
  <si>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</si>
  <si>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</si>
  <si>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</si>
  <si>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</si>
  <si>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</si>
  <si>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</si>
  <si>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</si>
  <si>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</si>
  <si>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</si>
  <si>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</si>
  <si>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</si>
  <si>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</si>
  <si>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</si>
  <si>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</si>
  <si>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</si>
  <si>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</si>
  <si>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</si>
  <si>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</si>
  <si>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</si>
  <si>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</si>
  <si>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</si>
  <si>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</si>
  <si>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</si>
  <si>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</si>
  <si>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</si>
  <si>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</si>
  <si>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</si>
  <si>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</si>
  <si>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</si>
  <si>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</si>
  <si>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</si>
  <si>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</si>
  <si>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</si>
  <si>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</si>
  <si>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</si>
  <si>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</si>
  <si>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</si>
  <si>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</si>
  <si>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</si>
  <si>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</si>
  <si>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</si>
  <si>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</si>
  <si>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</si>
  <si>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</si>
  <si>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</si>
  <si>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</si>
  <si>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</si>
  <si>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</si>
  <si>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</si>
  <si>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</si>
  <si>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</si>
  <si>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</si>
  <si>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</si>
  <si>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</si>
  <si>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</si>
  <si>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</si>
  <si>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</si>
  <si>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</si>
  <si>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</si>
  <si>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</si>
  <si>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</si>
  <si>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</si>
  <si>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</si>
  <si>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</si>
  <si>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</si>
  <si>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</si>
  <si>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</si>
  <si>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</si>
  <si>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</si>
  <si>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</si>
  <si>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</si>
  <si>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</si>
  <si>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</si>
  <si>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</si>
  <si>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</si>
  <si>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</si>
  <si>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</si>
  <si>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</si>
  <si>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</si>
  <si>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</si>
  <si>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</si>
  <si>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</si>
  <si>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</si>
  <si>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</si>
  <si>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</si>
  <si>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</si>
  <si>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</si>
  <si>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</si>
  <si>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</si>
  <si>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</si>
  <si>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</si>
  <si>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</si>
  <si>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</si>
  <si>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</si>
  <si>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</si>
  <si>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</si>
  <si>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</si>
  <si>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</si>
  <si>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</si>
  <si>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</si>
  <si>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</si>
  <si>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</si>
  <si>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</si>
  <si>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</si>
  <si>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</si>
  <si>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</si>
  <si>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</si>
  <si>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</si>
  <si>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</si>
  <si>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</si>
  <si>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</si>
  <si>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</si>
  <si>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</si>
  <si>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</si>
  <si>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</si>
  <si>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</si>
  <si>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</si>
  <si>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</si>
  <si>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</si>
  <si>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</si>
  <si>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</si>
  <si>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</si>
  <si>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</si>
  <si>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</si>
  <si>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</si>
  <si>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</si>
  <si>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</si>
  <si>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</si>
  <si>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</si>
  <si>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</si>
  <si>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</si>
  <si>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</si>
  <si>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</si>
  <si>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</si>
  <si>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</si>
  <si>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</si>
  <si>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</si>
  <si>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</si>
  <si>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</si>
  <si>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</si>
  <si>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</si>
  <si>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</si>
  <si>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</si>
  <si>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</si>
  <si>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</si>
  <si>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</si>
  <si>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</si>
  <si>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</si>
  <si>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</si>
  <si>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</si>
  <si>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</si>
  <si>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</si>
  <si>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</si>
  <si>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</si>
  <si>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</si>
  <si>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</si>
  <si>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</si>
  <si>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</si>
  <si>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</si>
  <si>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</si>
  <si>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</si>
  <si>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</si>
  <si>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</si>
  <si>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</si>
  <si>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</si>
  <si>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</si>
  <si>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</si>
  <si>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</si>
  <si>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</si>
  <si>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</si>
  <si>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</si>
  <si>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</si>
  <si>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</si>
  <si>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</si>
  <si>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</si>
  <si>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</si>
  <si>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</si>
  <si>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</si>
  <si>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</si>
  <si>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</si>
  <si>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</si>
  <si>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</si>
  <si>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</si>
  <si>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</si>
  <si>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</si>
  <si>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</si>
  <si>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</si>
  <si>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</si>
  <si>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</si>
  <si>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</si>
  <si>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</si>
  <si>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</si>
  <si>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</si>
  <si>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</si>
  <si>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</si>
  <si>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</si>
  <si>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</si>
  <si>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</si>
  <si>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</si>
  <si>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</si>
  <si>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</si>
  <si>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</si>
  <si>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</si>
  <si>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</si>
  <si>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</si>
  <si>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</si>
  <si>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</si>
  <si>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</si>
  <si>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</si>
  <si>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</si>
  <si>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</si>
  <si>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</si>
  <si>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</si>
  <si>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</si>
  <si>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</si>
  <si>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</si>
  <si>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</si>
  <si>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</si>
  <si>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</si>
  <si>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</si>
  <si>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</si>
  <si>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</si>
  <si>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</si>
  <si>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</si>
  <si>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</si>
  <si>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</si>
  <si>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</si>
  <si>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</si>
  <si>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</si>
  <si>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</si>
  <si>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</si>
  <si>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</si>
  <si>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</si>
  <si>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</si>
  <si>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</si>
  <si>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</si>
  <si>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</si>
  <si>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</si>
  <si>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</si>
  <si>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</si>
  <si>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</si>
  <si>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</si>
  <si>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</si>
  <si>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</si>
  <si>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</si>
  <si>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</si>
  <si>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</si>
  <si>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</si>
  <si>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</si>
  <si>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</si>
  <si>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</si>
  <si>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</si>
  <si>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</si>
  <si>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</si>
  <si>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</si>
  <si>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</si>
  <si>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</si>
  <si>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</si>
  <si>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</si>
  <si>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</si>
  <si>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</si>
  <si>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</si>
  <si>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</si>
  <si>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</si>
  <si>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</si>
  <si>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</si>
  <si>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</si>
  <si>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</si>
  <si>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</si>
  <si>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</si>
  <si>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</si>
  <si>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</si>
  <si>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</si>
  <si>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</si>
  <si>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</si>
  <si>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</si>
  <si>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</si>
  <si>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</si>
  <si>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</si>
  <si>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</si>
  <si>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</si>
  <si>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</si>
  <si>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</si>
  <si>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</si>
  <si>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</si>
  <si>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</si>
  <si>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</si>
  <si>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</si>
  <si>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</si>
  <si>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</si>
  <si>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</si>
  <si>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</si>
  <si>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</si>
  <si>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</si>
  <si>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</si>
  <si>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</si>
  <si>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</si>
  <si>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</si>
  <si>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</si>
  <si>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</si>
  <si>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</si>
  <si>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</si>
  <si>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</si>
  <si>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</si>
  <si>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</si>
  <si>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</si>
  <si>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</si>
  <si>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</si>
  <si>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</si>
  <si>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</si>
  <si>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</si>
  <si>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</si>
  <si>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</si>
  <si>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</si>
  <si>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</si>
  <si>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</si>
  <si>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</si>
  <si>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</si>
  <si>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</si>
  <si>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</si>
  <si>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</si>
  <si>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</si>
  <si>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</si>
  <si>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</si>
  <si>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</si>
  <si>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</si>
  <si>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</si>
  <si>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</si>
  <si>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</si>
  <si>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</si>
  <si>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</si>
  <si>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</si>
  <si>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</si>
  <si>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</si>
  <si>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</si>
  <si>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</si>
  <si>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</si>
  <si>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</si>
  <si>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</si>
  <si>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</si>
  <si>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</si>
  <si>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</si>
  <si>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</si>
  <si>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</si>
  <si>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</si>
  <si>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</si>
  <si>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</si>
  <si>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</si>
  <si>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</si>
  <si>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</si>
  <si>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</si>
  <si>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</si>
  <si>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</si>
  <si>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</si>
  <si>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</si>
  <si>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</si>
  <si>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</si>
  <si>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</si>
  <si>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</si>
  <si>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</si>
  <si>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</si>
  <si>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</si>
  <si>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</si>
  <si>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</si>
  <si>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</si>
  <si>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</si>
  <si>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</si>
  <si>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</si>
  <si>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</si>
  <si>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</si>
  <si>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</si>
  <si>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</si>
  <si>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</si>
  <si>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</si>
  <si>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</si>
  <si>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</si>
  <si>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</si>
  <si>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</si>
  <si>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</si>
  <si>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</si>
  <si>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</si>
  <si>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</si>
  <si>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</si>
  <si>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</si>
  <si>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</si>
  <si>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</si>
  <si>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</si>
  <si>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</si>
  <si>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</si>
  <si>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</si>
  <si>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</si>
  <si>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</si>
  <si>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</si>
  <si>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</si>
  <si>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</si>
  <si>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</si>
  <si>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</si>
  <si>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</si>
  <si>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</si>
  <si>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</si>
  <si>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</si>
  <si>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</si>
  <si>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</si>
  <si>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</si>
  <si>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</si>
  <si>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</si>
  <si>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</si>
  <si>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</si>
  <si>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</si>
  <si>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</si>
  <si>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</si>
  <si>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</si>
  <si>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</si>
  <si>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</si>
  <si>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</si>
  <si>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</si>
  <si>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</si>
  <si>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</si>
  <si>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</si>
  <si>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</si>
  <si>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</si>
  <si>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</si>
  <si>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</si>
  <si>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</si>
  <si>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</si>
  <si>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</si>
  <si>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</si>
  <si>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</si>
  <si>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</si>
  <si>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</si>
  <si>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</si>
  <si>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</si>
  <si>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</si>
  <si>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</si>
  <si>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</si>
  <si>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</si>
  <si>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</si>
  <si>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</si>
  <si>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</si>
  <si>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</si>
  <si>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</si>
  <si>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</si>
  <si>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</si>
  <si>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</si>
  <si>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</si>
  <si>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</si>
  <si>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</si>
  <si>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</si>
  <si>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</si>
  <si>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</si>
  <si>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</si>
  <si>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</si>
  <si>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</si>
  <si>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</si>
  <si>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</si>
  <si>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</si>
  <si>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</si>
  <si>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</si>
  <si>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</si>
  <si>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</si>
  <si>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</si>
  <si>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</si>
  <si>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</si>
  <si>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</si>
  <si>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</si>
  <si>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</si>
  <si>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</si>
  <si>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</si>
  <si>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</si>
  <si>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</si>
  <si>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</si>
  <si>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</si>
  <si>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</si>
  <si>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</si>
  <si>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</si>
  <si>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</si>
  <si>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</si>
  <si>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</si>
  <si>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</si>
  <si>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</si>
  <si>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</si>
  <si>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</si>
  <si>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</si>
  <si>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</si>
  <si>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</si>
  <si>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</si>
  <si>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</si>
  <si>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</si>
  <si>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</si>
  <si>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</si>
  <si>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</si>
  <si>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</si>
  <si>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</si>
  <si>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</si>
  <si>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</si>
  <si>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</si>
  <si>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</si>
  <si>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</si>
  <si>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</si>
  <si>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</si>
  <si>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</si>
  <si>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</si>
  <si>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</si>
  <si>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</si>
  <si>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</si>
  <si>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</si>
  <si>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</si>
  <si>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</si>
  <si>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</si>
  <si>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</si>
  <si>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</si>
  <si>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</si>
  <si>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</si>
  <si>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</si>
  <si>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</si>
  <si>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</si>
  <si>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</si>
  <si>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</si>
  <si>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</si>
  <si>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</si>
  <si>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</si>
  <si>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</si>
  <si>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</si>
  <si>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</si>
  <si>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</si>
  <si>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</si>
  <si>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</si>
  <si>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</si>
  <si>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</si>
  <si>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</si>
  <si>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</si>
  <si>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</si>
  <si>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</si>
  <si>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</si>
  <si>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</si>
  <si>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</si>
  <si>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</si>
  <si>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</si>
  <si>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</si>
  <si>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</si>
  <si>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</si>
  <si>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</si>
  <si>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</si>
  <si>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</si>
  <si>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</si>
  <si>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</si>
  <si>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</si>
  <si>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</si>
  <si>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</si>
  <si>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</si>
  <si>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</si>
  <si>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</si>
  <si>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</si>
  <si>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</si>
  <si>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</si>
  <si>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</si>
  <si>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</si>
  <si>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</si>
  <si>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</si>
  <si>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</si>
  <si>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</si>
  <si>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</si>
  <si>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</si>
  <si>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</si>
  <si>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</si>
  <si>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</si>
  <si>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</si>
  <si>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</si>
  <si>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</si>
  <si>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</si>
  <si>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</si>
  <si>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</si>
  <si>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</si>
  <si>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</si>
  <si>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</si>
  <si>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</si>
  <si>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</si>
  <si>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</si>
  <si>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</si>
  <si>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</si>
  <si>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</si>
  <si>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</si>
  <si>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</si>
  <si>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</si>
  <si>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</si>
  <si>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</si>
  <si>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</si>
  <si>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</si>
  <si>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</si>
  <si>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</si>
  <si>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</si>
  <si>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</si>
  <si>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</si>
  <si>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</si>
  <si>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</si>
  <si>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</si>
  <si>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</si>
  <si>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</si>
  <si>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</si>
  <si>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</si>
  <si>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</si>
  <si>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</si>
  <si>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</si>
  <si>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</si>
  <si>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</si>
  <si>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</si>
  <si>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</si>
  <si>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</si>
  <si>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</si>
  <si>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</si>
  <si>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</si>
  <si>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</si>
  <si>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</si>
  <si>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</si>
  <si>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</si>
  <si>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</si>
  <si>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</si>
  <si>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</si>
  <si>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</si>
  <si>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</si>
  <si>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</si>
  <si>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</si>
  <si>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</si>
  <si>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</si>
  <si>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</si>
  <si>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</si>
  <si>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</si>
  <si>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</si>
  <si>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</si>
  <si>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</si>
  <si>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</si>
  <si>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</si>
  <si>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</si>
  <si>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</si>
  <si>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</si>
  <si>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</si>
  <si>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</si>
  <si>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</si>
  <si>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</si>
  <si>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</si>
  <si>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</si>
  <si>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</si>
  <si>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</si>
  <si>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</si>
  <si>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</si>
  <si>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</si>
  <si>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</si>
  <si>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</si>
  <si>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</si>
  <si>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</si>
  <si>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</si>
  <si>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</si>
  <si>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</si>
  <si>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</si>
  <si>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</si>
  <si>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</si>
  <si>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</si>
  <si>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</si>
  <si>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</si>
  <si>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</si>
  <si>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</si>
  <si>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</si>
  <si>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</si>
  <si>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</si>
  <si>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</si>
  <si>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</si>
  <si>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</si>
  <si>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</si>
  <si>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</si>
  <si>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</si>
  <si>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</si>
  <si>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</si>
  <si>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</si>
  <si>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</si>
  <si>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</si>
  <si>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</si>
  <si>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</si>
  <si>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</si>
  <si>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</si>
  <si>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</si>
  <si>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</si>
  <si>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</si>
  <si>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</si>
  <si>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</si>
  <si>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</si>
  <si>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</si>
  <si>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</si>
  <si>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</si>
  <si>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</si>
  <si>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</si>
  <si>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</si>
  <si>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</si>
  <si>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</si>
  <si>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</si>
  <si>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</si>
  <si>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</si>
  <si>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</si>
  <si>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</si>
  <si>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</si>
  <si>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</si>
  <si>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</si>
  <si>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</si>
  <si>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</si>
  <si>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</si>
  <si>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</si>
  <si>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</si>
  <si>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</si>
  <si>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</si>
  <si>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</si>
  <si>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</si>
  <si>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</si>
  <si>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</si>
  <si>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</si>
  <si>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</si>
  <si>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</si>
  <si>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</si>
  <si>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</si>
  <si>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</si>
  <si>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</si>
  <si>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</si>
  <si>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</si>
  <si>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</si>
  <si>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</si>
  <si>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</si>
  <si>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</si>
  <si>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</si>
  <si>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</si>
  <si>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</si>
  <si>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</si>
  <si>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</si>
  <si>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</si>
  <si>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</si>
  <si>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</si>
  <si>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</si>
  <si>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</si>
  <si>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</si>
  <si>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</si>
  <si>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</si>
  <si>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</si>
  <si>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</si>
  <si>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</si>
  <si>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</si>
  <si>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</si>
  <si>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</si>
  <si>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</si>
  <si>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</si>
  <si>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</si>
  <si>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</si>
  <si>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</si>
  <si>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</si>
  <si>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</si>
  <si>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</si>
  <si>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</si>
  <si>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</si>
  <si>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</si>
  <si>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</si>
  <si>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</si>
  <si>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</si>
  <si>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</si>
  <si>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</si>
  <si>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</si>
  <si>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</si>
  <si>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</si>
  <si>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</si>
  <si>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</si>
  <si>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</si>
  <si>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</si>
  <si>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</si>
  <si>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</si>
  <si>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</si>
  <si>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</si>
  <si>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</si>
  <si>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</si>
  <si>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</si>
  <si>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</si>
  <si>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</si>
  <si>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</si>
  <si>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</si>
  <si>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</si>
  <si>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</si>
  <si>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</si>
  <si>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</si>
  <si>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</si>
  <si>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</si>
  <si>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</si>
  <si>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</si>
  <si>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</si>
  <si>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</si>
  <si>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</si>
  <si>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</si>
  <si>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</si>
  <si>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</si>
  <si>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</si>
  <si>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</si>
  <si>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</si>
  <si>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</si>
  <si>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</si>
  <si>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</si>
  <si>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</si>
  <si>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</si>
  <si>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</si>
  <si>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</si>
  <si>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</si>
  <si>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</si>
  <si>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</si>
  <si>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</si>
  <si>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</si>
  <si>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</si>
  <si>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</si>
  <si>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</si>
  <si>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</si>
  <si>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</si>
  <si>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</si>
  <si>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</si>
  <si>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</si>
  <si>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</si>
  <si>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</si>
  <si>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</si>
  <si>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</si>
  <si>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</si>
  <si>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</si>
  <si>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</si>
  <si>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</si>
  <si>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</si>
  <si>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</si>
  <si>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</si>
  <si>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</si>
  <si>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</si>
  <si>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</si>
  <si>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</si>
  <si>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</si>
  <si>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</si>
  <si>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</si>
  <si>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</si>
  <si>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</si>
  <si>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</si>
  <si>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</si>
  <si>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</si>
  <si>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</si>
  <si>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</si>
  <si>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</si>
  <si>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</si>
  <si>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</si>
  <si>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</si>
  <si>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</si>
  <si>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</si>
  <si>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</si>
  <si>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</si>
  <si>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</si>
  <si>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</si>
  <si>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</si>
  <si>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</si>
  <si>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</si>
  <si>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</si>
  <si>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</si>
  <si>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</si>
  <si>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</si>
  <si>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</si>
  <si>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</si>
  <si>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</si>
  <si>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</si>
  <si>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</si>
  <si>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</si>
  <si>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</si>
  <si>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</si>
  <si>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</si>
  <si>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</si>
  <si>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</si>
  <si>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</si>
  <si>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</si>
  <si>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</si>
  <si>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</si>
  <si>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</si>
  <si>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</si>
  <si>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</si>
  <si>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</si>
  <si>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</si>
  <si>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</si>
  <si>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</si>
  <si>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</si>
  <si>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</si>
  <si>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</si>
  <si>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</si>
  <si>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</si>
  <si>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</si>
  <si>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</si>
  <si>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</si>
  <si>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</si>
  <si>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</si>
  <si>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</si>
  <si>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</si>
  <si>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</si>
  <si>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</si>
  <si>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</si>
  <si>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</si>
  <si>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</si>
  <si>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</si>
  <si>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</si>
  <si>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</si>
  <si>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</si>
  <si>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</si>
  <si>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</si>
  <si>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</si>
  <si>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</si>
  <si>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</si>
  <si>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</si>
  <si>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</si>
  <si>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</si>
  <si>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</si>
  <si>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</si>
  <si>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</si>
  <si>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</si>
  <si>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</si>
  <si>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</si>
  <si>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</si>
  <si>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</si>
  <si>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</si>
  <si>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</si>
  <si>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</si>
  <si>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</si>
  <si>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</si>
  <si>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</si>
  <si>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</si>
  <si>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</si>
  <si>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</si>
  <si>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</si>
  <si>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</si>
  <si>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</si>
  <si>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</si>
  <si>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</si>
  <si>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</si>
  <si>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</si>
  <si>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</si>
  <si>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</si>
  <si>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</si>
  <si>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</si>
  <si>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</si>
  <si>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</si>
  <si>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</si>
  <si>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</si>
  <si>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</si>
  <si>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</si>
  <si>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</si>
  <si>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</si>
  <si>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</si>
  <si>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</si>
  <si>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</si>
  <si>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</si>
  <si>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</si>
  <si>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</si>
  <si>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</si>
  <si>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</si>
  <si>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</si>
  <si>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</si>
  <si>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</si>
  <si>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</si>
  <si>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</si>
  <si>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</si>
  <si>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</si>
  <si>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</si>
  <si>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</si>
  <si>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</si>
  <si>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</si>
  <si>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</si>
  <si>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</si>
  <si>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</si>
  <si>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</si>
  <si>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</si>
  <si>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</si>
  <si>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</si>
  <si>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</si>
  <si>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</si>
  <si>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</si>
  <si>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</si>
  <si>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</si>
  <si>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</si>
  <si>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</si>
  <si>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</si>
  <si>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</si>
  <si>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</si>
  <si>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</si>
  <si>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</si>
  <si>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</si>
  <si>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</si>
  <si>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</si>
  <si>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</si>
  <si>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</si>
  <si>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</si>
  <si>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</si>
  <si>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</si>
  <si>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</si>
  <si>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</si>
  <si>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</si>
  <si>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</si>
  <si>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</si>
  <si>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</si>
  <si>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</si>
  <si>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</si>
  <si>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</si>
  <si>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</si>
  <si>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</si>
  <si>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</si>
  <si>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</si>
  <si>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</si>
  <si>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</si>
  <si>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</si>
  <si>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</si>
  <si>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</si>
  <si>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</si>
  <si>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</si>
  <si>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</si>
  <si>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</si>
  <si>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</si>
  <si>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</si>
  <si>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</si>
  <si>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</si>
  <si>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</si>
  <si>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</si>
  <si>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</si>
  <si>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</si>
  <si>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</si>
  <si>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</si>
  <si>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</si>
  <si>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</si>
  <si>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</si>
  <si>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</si>
  <si>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</si>
  <si>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</si>
  <si>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</si>
  <si>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</si>
  <si>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</si>
  <si>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</si>
  <si>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</si>
  <si>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</si>
  <si>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</si>
  <si>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</si>
  <si>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</si>
  <si>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</si>
  <si>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</si>
  <si>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</si>
  <si>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</si>
  <si>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</si>
  <si>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</si>
  <si>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</si>
  <si>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</si>
  <si>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</si>
  <si>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</si>
  <si>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</si>
  <si>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</si>
  <si>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</si>
  <si>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</si>
  <si>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</si>
  <si>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</si>
  <si>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</si>
  <si>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</si>
  <si>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</si>
  <si>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</si>
  <si>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</si>
  <si>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</si>
  <si>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</si>
  <si>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</si>
  <si>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</si>
  <si>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</si>
  <si>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</si>
  <si>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</si>
  <si>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</si>
  <si>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</si>
  <si>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</si>
  <si>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</si>
  <si>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</si>
  <si>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</si>
  <si>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</si>
  <si>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</si>
  <si>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</si>
  <si>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</si>
  <si>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</si>
  <si>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</si>
  <si>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</si>
  <si>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</si>
  <si>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</si>
  <si>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</si>
  <si>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</si>
  <si>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</si>
  <si>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</si>
  <si>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</si>
  <si>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</si>
  <si>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</si>
  <si>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</si>
  <si>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</si>
  <si>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</si>
  <si>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</si>
  <si>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</si>
  <si>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</si>
  <si>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</si>
  <si>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</si>
  <si>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</si>
  <si>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</si>
  <si>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</si>
  <si>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</si>
  <si>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</si>
  <si>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</si>
  <si>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</si>
  <si>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</si>
  <si>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</si>
  <si>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</si>
  <si>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</si>
  <si>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</si>
  <si>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</si>
  <si>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</si>
  <si>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</si>
  <si>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</si>
  <si>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</si>
  <si>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</si>
  <si>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</si>
  <si>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</si>
  <si>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</si>
  <si>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</si>
  <si>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</si>
  <si>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</si>
  <si>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</si>
  <si>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</si>
  <si>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</si>
  <si>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</si>
  <si>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</si>
  <si>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</si>
  <si>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</si>
  <si>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</si>
  <si>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</si>
  <si>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</si>
  <si>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</si>
  <si>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</si>
  <si>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</si>
  <si>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</si>
  <si>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</si>
  <si>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</si>
  <si>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</si>
  <si>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</si>
  <si>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</si>
  <si>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</si>
  <si>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</si>
  <si>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</si>
  <si>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</si>
  <si>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</si>
  <si>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</si>
  <si>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</si>
  <si>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</si>
  <si>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</si>
  <si>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</si>
  <si>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</si>
  <si>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</si>
  <si>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</si>
  <si>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</si>
  <si>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</si>
  <si>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</si>
  <si>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</si>
  <si>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</si>
  <si>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</si>
  <si>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</si>
  <si>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</si>
  <si>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</si>
  <si>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</si>
  <si>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</si>
  <si>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</si>
  <si>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</si>
  <si>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</si>
  <si>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</si>
  <si>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</si>
  <si>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</si>
  <si>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</si>
  <si>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</si>
  <si>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</si>
  <si>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</si>
  <si>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</si>
  <si>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</si>
  <si>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</si>
  <si>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</si>
  <si>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</si>
  <si>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</si>
  <si>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</si>
  <si>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</si>
  <si>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</si>
  <si>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</si>
  <si>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</si>
  <si>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</si>
  <si>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</si>
  <si>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</si>
  <si>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</si>
  <si>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</si>
  <si>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</si>
  <si>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</si>
  <si>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</si>
  <si>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</si>
  <si>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</si>
  <si>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</si>
  <si>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</si>
  <si>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</si>
  <si>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</si>
  <si>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</si>
  <si>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</si>
  <si>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</si>
  <si>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</si>
  <si>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</si>
  <si>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</si>
  <si>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</si>
  <si>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</si>
  <si>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</si>
  <si>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</si>
  <si>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</si>
  <si>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</si>
  <si>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</si>
  <si>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</si>
  <si>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</si>
  <si>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</si>
  <si>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</si>
  <si>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</si>
  <si>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</si>
  <si>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</si>
  <si>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</si>
  <si>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</si>
  <si>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</si>
  <si>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</si>
  <si>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</si>
  <si>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</si>
  <si>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</si>
  <si>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</si>
  <si>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</si>
  <si>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</si>
  <si>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</si>
  <si>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</si>
  <si>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</si>
  <si>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</si>
  <si>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</si>
  <si>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</si>
  <si>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</si>
  <si>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</si>
  <si>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</si>
  <si>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</si>
  <si>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</si>
  <si>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</si>
  <si>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</si>
  <si>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</si>
  <si>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</si>
  <si>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</si>
  <si>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</si>
  <si>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</si>
  <si>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</si>
  <si>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</si>
  <si>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</si>
  <si>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</si>
  <si>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</si>
  <si>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</si>
  <si>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</si>
  <si>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</si>
  <si>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</si>
  <si>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</si>
  <si>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</si>
  <si>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</si>
  <si>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</si>
  <si>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</si>
  <si>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</si>
  <si>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</si>
  <si>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</si>
  <si>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</si>
  <si>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</si>
  <si>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</si>
  <si>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</si>
  <si>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</si>
  <si>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</si>
  <si>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</si>
  <si>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</si>
  <si>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</si>
  <si>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</si>
  <si>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</si>
  <si>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</si>
  <si>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</si>
  <si>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</si>
  <si>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</si>
  <si>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</si>
  <si>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</si>
  <si>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</si>
  <si>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</si>
  <si>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</si>
  <si>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</si>
  <si>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</si>
  <si>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</si>
  <si>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</si>
  <si>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</si>
  <si>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</si>
  <si>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</si>
  <si>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</si>
  <si>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</si>
  <si>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</si>
  <si>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</si>
  <si>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</si>
  <si>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</si>
  <si>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</si>
  <si>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</si>
  <si>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</si>
  <si>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</si>
  <si>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</si>
  <si>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</si>
  <si>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</si>
  <si>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</si>
  <si>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</si>
  <si>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</si>
  <si>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</si>
  <si>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</si>
  <si>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</si>
  <si>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</si>
  <si>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</si>
  <si>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</si>
  <si>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</si>
  <si>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</si>
  <si>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</si>
  <si>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</si>
  <si>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</si>
  <si>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</si>
  <si>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</si>
  <si>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</si>
  <si>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</si>
  <si>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</si>
  <si>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</si>
  <si>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</si>
  <si>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</si>
  <si>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</si>
  <si>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</si>
  <si>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</si>
  <si>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</si>
  <si>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</si>
  <si>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</si>
  <si>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</si>
  <si>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</si>
  <si>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</si>
  <si>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</si>
  <si>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</si>
  <si>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</si>
  <si>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</si>
  <si>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</si>
  <si>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</si>
  <si>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</si>
  <si>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</si>
  <si>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</si>
  <si>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</si>
  <si>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</si>
  <si>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</si>
  <si>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</si>
  <si>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</si>
  <si>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</si>
  <si>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</si>
  <si>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</si>
  <si>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</si>
  <si>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</si>
  <si>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</si>
  <si>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</si>
  <si>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</si>
  <si>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</si>
  <si>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</si>
  <si>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</si>
  <si>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</si>
  <si>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</si>
  <si>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</si>
  <si>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</si>
  <si>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</si>
  <si>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</si>
  <si>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</si>
  <si>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</si>
  <si>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</si>
  <si>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</si>
  <si>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</si>
  <si>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</si>
  <si>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</si>
  <si>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</si>
  <si>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</si>
  <si>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</si>
  <si>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</si>
  <si>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</si>
  <si>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</si>
  <si>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</si>
  <si>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</si>
  <si>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</si>
  <si>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JED2301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</si>
  <si>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</si>
  <si>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</si>
  <si>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</si>
  <si>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</si>
  <si>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</si>
  <si>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</si>
  <si>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</si>
  <si>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</si>
  <si>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</si>
  <si>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</si>
  <si>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PCM-20251121-00000516</t>
  </si>
  <si>
    <t>EM Team on the way ETA: 40 Mins</t>
  </si>
  <si>
    <t>PCM-20251121-00000374</t>
  </si>
  <si>
    <t>Site located  in Shuqiq water plant and Security not allow to access, mandoob engaged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</si>
</sst>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3" totalsRowShown="0" headerRowDxfId="31" dataDxfId="30" headerRowBorderDxfId="28" tableBorderDxfId="29">
  <autoFilter ref="A1:L1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319.51009166666336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45982.458517592589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45982.458517592589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45982.458517592589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45982.458517592589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45982.458517592589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45982.458517592589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45982.458517592589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45982.458517592589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45982.458517592589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45982.458517592589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45982.458517592589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45982.458517592589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45982.458517592589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45982.458517592589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45982.458517592589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45982.458517592589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45982.458517592589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45982.458517592589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45982.458517592589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45982.458517592589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45982.458517592589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45982.458517592589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45982.458517592589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45982.458517592589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45982.458517592589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45982.458517592589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45982.458517592589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45982.458517592589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45982.458517592589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45982.458517592589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45982.458517592589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45982.458517592589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45982.458517592589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45982.458517592589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45982.458517592589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45982.458517592589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45982.458517592589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45982.458517592589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45982.458517592589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45982.458517592589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45982.458517592589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45982.458517592589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45982.458517592589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45982.458517592589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45982.458517592589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45982.458517592589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45982.458517592589</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45982.458517592589</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45982.458517592589</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42EDB305-736D-4B74-8824-BF35E4156EC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157.45867962962802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45982.458517592589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45982.458517592589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45982.458517592589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45982.458517592589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45982.458517592589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45982.458517592589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45982.458517592589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45982.458517592589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45982.458517592589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45982.458517592589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45982.458517592589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45982.458517592589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45982.458517592589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45982.458517592589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45982.458517592589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45982.458517592589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45982.458517592589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45982.458517592589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45982.458517592589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45982.458517592589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45982.458517592589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45982.458517592589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45982.458517592589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45982.458517592589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45982.458517592589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45982.458517592589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45982.458517592589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45982.458517592589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45982.458517592589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45982.458517592589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45982.458517592589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45982.458517592589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45982.458517592589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45982.458517592589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45982.458517592589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45982.458517592589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45982.458517592589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45982.458517592589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45982.458517592589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45982.458517592589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45982.458517592589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45982.458517592589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45982.458517592589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45982.458517592589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45982.458517592589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45982.458517592589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45982.458517592589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45982.458517592589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45982.458517592589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45982.458517592589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45982.458517592589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45982.458517592589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45982.458517592589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45982.458517592589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45982.458517592589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45982.458517592589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45982.458517592589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45982.458517592589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45982.458517592589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45982.458517592589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45982.458517592589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45982.458517592589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45982.458517592589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45982.458517592589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45982.458517592589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45982.458517592589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45982.458517592589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45982.458517592589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45982.458517592589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45982.458517592589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45982.458517592589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45982.458517592589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45982.458517592589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45982.458517592589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45982.458517592589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45982.458517592589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45982.458517592589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45982.458517592589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45982.458517592589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45982.458517592589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45982.458517592589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45982.458517592589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45982.458517592589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45982.458517592589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45982.458517592589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45982.458517592589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45982.458517592589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45982.458517592589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45982.458517592589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45982.458517592589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45982.458517592589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45982.458517592589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45982.458517592589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45982.458517592589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45982.458517592589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45982.458517592589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45982.458517592589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45982.458517592589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45982.458517592589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45982.458517592589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45982.458517592589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45982.458517592589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45982.458517592589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45982.458517592589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45982.458517592589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45982.458517592589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45982.458517592589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45982.458517592589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45982.458517592589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45982.458517592589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45982.458517592589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45982.458517592589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45982.458517592589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45982.458517592589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45982.458517592589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45982.458517592589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45982.458517592589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45982.458517592589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45982.458517592589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45982.458517592589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45982.458517592589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45982.458517592589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45982.458517592589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45982.458517592589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45982.458517592589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45982.458517592589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45982.458517592589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45982.458517592589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45982.458517592589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45982.458517592589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45982.458517592589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45982.458517592589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45982.458517592589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45982.458517592589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45982.458517592589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45982.458517592589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45982.458517592589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45982.458517592589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45982.458517592589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45982.458517592589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45982.458517592589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45982.458517592589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45982.458517592589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45982.458517592589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45982.458517592589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45982.458517592589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45982.458517592589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45982.458517592589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45982.458517592589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45982.458517592589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45982.458517592589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45982.458517592589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45982.458517592589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45982.458517592589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45982.458517592589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45982.458517592589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45982.458517592589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45982.458517592589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45982.458517592589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45982.458517592589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45982.458517592589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45982.458517592589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45982.458517592589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45982.458517592589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45982.458517592589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45982.458517592589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45982.458517592589</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45982.458517592589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45982.458517592589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45982.458517592589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45982.458517592589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45982.458517592589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45982.458517592589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45982.458517592589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45982.458517592589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45982.458517592589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45982.458517592589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45982.458517592589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45982.458517592589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45982.458517592589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45982.458517592589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45982.458517592589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45982.458517592589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45982.458517592589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45982.458517592589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45982.458517592589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45982.458517592589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45982.458517592589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45982.458517592589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45982.458517592589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45982.458517592589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45982.458517592589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45982.458517592589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45982.458517592589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45982.458517592589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45982.458517592589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45982.458517592589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45982.458517592589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45982.458517592589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45982.458517592589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45982.458517592589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45982.458517592589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45982.458517592589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45982.458517592589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45982.458517592589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45982.458517592589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45982.458517592589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45982.458517592589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45982.458517592589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45982.458517592589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45982.458517592589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45982.458517592589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45982.458517592589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45982.458517592589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45982.458517592589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45982.458517592589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45982.458517592589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45982.458517592589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45982.458517592589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45982.458517592589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45982.458517592589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45982.458517592589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45982.458517592589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45982.458517592589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45982.458517592589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45982.458517592589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45982.458517592589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45982.458517592589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45982.458517592589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45982.458517592589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45982.458517592589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45982.458517592589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45982.458517592589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45982.458517592589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45982.458517592589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45982.458517592589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45982.458517592589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45982.458517592589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45982.458517592589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45982.458517592589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45982.458517592589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45982.458517592589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45982.458517592589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45982.458517592589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45982.458517592589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45982.458517592589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45982.458517592589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45982.458517592589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45982.458517592589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45982.458517592589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45982.458517592589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45982.458517592589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45982.458517592589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45982.458517592589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45982.458517592589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45982.458517592589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45982.458517592589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45982.458517592589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45982.458517592589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45982.458517592589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45982.458517592589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45982.458517592589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45982.458517592589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45982.458517592589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45982.458517592589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45982.458517592589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45982.458517592589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45982.458517592589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45982.458517592589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45982.458517592589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45982.458517592589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45982.458517592589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45982.458517592589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45982.458517592589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45982.458517592589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45982.458517592589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45982.458517592589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45982.458517592589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45982.458517592589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45982.458517592589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45982.458517592589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45982.458517592589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45982.458517592589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45982.458517592589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45982.458517592589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45982.458517592589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45982.458517592589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45982.458517592589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45982.458517592589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45982.458517592589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45982.458517592589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45982.458517592589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45982.458517592589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45982.458517592589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45982.458517592589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45982.458517592589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45982.458517592589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45982.458517592589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45982.458517592589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45982.458517592589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45982.458517592589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45982.458517592589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45982.458517592589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45982.458517592589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45982.458517592589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45982.458517592589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45982.458517592589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45982.458517592589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45982.458517592589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45982.458517592589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45982.458517592589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45982.458517592589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45982.458517592589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45982.458517592589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45982.458517592589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45982.458517592589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45982.458517592589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45982.458517592589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45982.458517592589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45982.458517592589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45982.458517592589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45982.458517592589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45982.458517592589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45982.458517592589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45982.458517592589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45982.458517592589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45982.458517592589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45982.458517592589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45982.458517592589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45982.458517592589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45982.458517592589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45982.458517592589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45982.458517592589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45982.458517592589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45982.458517592589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45982.458517592589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45982.458517592589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45982.458517592589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45982.458517592589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45982.458517592589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45982.458517592589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45982.458517592589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45982.458517592589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45982.458517592589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45982.458517592589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45982.458517592589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45982.458517592589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45982.458517592589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45982.458517592589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45982.458517592589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45982.458517592589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45982.458517592589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45982.458517592589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45982.458517592589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45982.458517592589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45982.458517592589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45982.458517592589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45982.458517592589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45982.458517592589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45982.458517592589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45982.458517592589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45982.458517592589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45982.458517592589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45982.458517592589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45982.458517592589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45982.458517592589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45982.458517592589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45982.458517592589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45982.458517592589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45982.458517592589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45982.458517592589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45982.458517592589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45982.458517592589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45982.458517592589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45982.458517592589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45982.458517592589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45982.458517592589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45982.458517592589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45982.458517592589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45982.458517592589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45982.458517592589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45982.458517592589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45982.458517592589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45982.458517592589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45982.458517592589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45982.458517592589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45982.458517592589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45982.458517592589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45982.458517592589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45982.458517592589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45982.458517592589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45982.458517592589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45982.458517592589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45982.458517592589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45982.458517592589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45982.458517592589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45982.458517592589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45982.458517592589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45982.458517592589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45982.458517592589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45982.458517592589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45982.458517592589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45982.458517592589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45982.458517592589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45982.458517592589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45982.458517592589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45982.458517592589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45982.458517592589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45982.458517592589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45982.458517592589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45982.458517592589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45982.458517592589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45982.458517592589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45982.458517592589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45982.458517592589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45982.458517592589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45982.458517592589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45982.458517592589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45982.458517592589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45982.458517592589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45982.458517592589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45982.458517592589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45982.458517592589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45982.458517592589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45982.458517592589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45982.458517592589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45982.458517592589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45982.458517592589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45982.458517592589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45982.458517592589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45982.458517592589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45982.458517592589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45982.458517592589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45982.458517592589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45982.458517592589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45982.458517592589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45982.458517592589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45982.458517592589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45982.458517592589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45982.458517592589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45982.458517592589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45982.458517592589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45982.458517592589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45982.458517592589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45982.458517592589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45982.458517592589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45982.458517592589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45982.458517592589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45982.458517592589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45982.458517592589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45982.458517592589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45982.458517592589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45982.458517592589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45982.458517592589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45982.458517592589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45982.458517592589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45982.458517592589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45982.458517592589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45982.458517592589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45982.458517592589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45982.458517592589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45982.458517592589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45982.458517592589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45982.458517592589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45982.458517592589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45982.458517592589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45982.458517592589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45982.458517592589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45982.458517592589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45982.458517592589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45982.458517592589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45982.458517592589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45982.458517592589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45982.458517592589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45982.458517592589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45982.458517592589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45982.458517592589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45982.458517592589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45982.458517592589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45982.458517592589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45982.458517592589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45982.458517592589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45982.458517592589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45982.458517592589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45982.458517592589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45982.458517592589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45982.458517592589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45982.458517592589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45982.458517592589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45982.458517592589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45982.458517592589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45982.458517592589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45982.458517592589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45982.458517592589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45982.458517592589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45982.458517592589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45982.458517592589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45982.458517592589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45982.458517592589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45982.458517592589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45982.458517592589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45982.458517592589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45982.458517592589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45982.458517592589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45982.458517592589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45982.458517592589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45982.458517592589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45982.458517592589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45982.458517592589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45982.458517592589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45982.458517592589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45982.458517592589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45982.458517592589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45982.458517592589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45982.458517592589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45982.458517592589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45982.458517592589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45982.458517592589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45982.458517592589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45982.458517592589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45982.458517592589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45982.458517592589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45982.458517592589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45982.458517592589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45982.458517592589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45982.458517592589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45982.458517592589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45982.458517592589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45982.458517592589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45982.458517592589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45982.458517592589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45982.458517592589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45982.458517592589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45982.458517592589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45982.458517592589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45982.458517592589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45982.458517592589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45982.458517592589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45982.458517592589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45982.458517592589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45982.458517592589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45982.458517592589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45982.458517592589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45982.458517592589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45982.458517592589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45982.458517592589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45982.458517592589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45982.458517592589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45982.458517592589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45982.458517592589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45982.458517592589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45982.458517592589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45982.458517592589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45982.458517592589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45982.458517592589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45982.458517592589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45982.458517592589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45982.458517592589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45982.458517592589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45982.458517592589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45982.458517592589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45982.458517592589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45982.458517592589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45982.458517592589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45982.458517592589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45982.458517592589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45982.458517592589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45982.458517592589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45982.458517592589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45982.458517592589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45982.458517592589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45982.458517592589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45982.458517592589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45982.458517592589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45982.458517592589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45982.458517592589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45982.458517592589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45982.458517592589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45982.458517592589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45982.458517592589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45982.458517592589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45982.458517592589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45982.458517592589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45982.458517592589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45982.458517592589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45982.458517592589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45982.458517592589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45982.458517592589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45982.458517592589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45982.458517592589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45982.458517592589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45982.458517592589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45982.458517592589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45982.458517592589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45982.458517592589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45982.458517592589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45982.458517592589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45982.458517592589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45982.458517592589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45982.458517592589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45982.458517592589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45982.458517592589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45982.458517592589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45982.458517592589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45982.458517592589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45982.458517592589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45982.458517592589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45982.458517592589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45982.458517592589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45982.458517592589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45982.458517592589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45982.458517592589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45982.458517592589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45982.458517592589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45982.458517592589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45982.458517592589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45982.458517592589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45982.458517592589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45982.458517592589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45982.458517592589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45982.458517592589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45982.458517592589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45982.458517592589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45982.458517592589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45982.458517592589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45982.458517592589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45982.458517592589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45982.458517592589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45982.458517592589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45982.458517592589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45982.458517592589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45982.458517592589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45982.458517592589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45982.458517592589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45982.458517592589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45982.458517592589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45982.458517592589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45982.458517592589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45982.458517592589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45982.458517592589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45982.458517592589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45982.458517592589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45982.458517592589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45982.458517592589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45982.458517592589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45982.458517592589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45982.458517592589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45982.458517592589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45982.458517592589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45982.458517592589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45982.458517592589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45982.458517592589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45982.458517592589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45982.458517592589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45982.458517592589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45982.458517592589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45982.458517592589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45982.458517592589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45982.458517592589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45982.458517592589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45982.458517592589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45982.458517592589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45982.458517592589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45982.458517592589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45982.458517592589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45982.458517592589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45982.458517592589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45982.458517592589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45982.458517592589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45982.458517592589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45982.458517592589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45982.458517592589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45982.458517592589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45982.458517592589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45982.458517592589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45982.458517592589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45982.458517592589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45982.458517592589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45982.458517592589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45982.458517592589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45982.458517592589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45982.458517592589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45982.458517592589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45982.458517592589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45982.458517592589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45982.458517592589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45982.458517592589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45982.458517592589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45982.458517592589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45982.458517592589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45982.458517592589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45982.458517592589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45982.458517592589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45982.458517592589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45982.458517592589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45982.458517592589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45982.458517592589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45982.458517592589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45982.458517592589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45982.458517592589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45982.458517592589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45982.458517592589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45982.458517592589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45982.458517592589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45982.458517592589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45982.458517592589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45982.458517592589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45982.458517592589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45982.458517592589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45982.458517592589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45982.458517592589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45982.458517592589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45982.458517592589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45982.458517592589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45982.458517592589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45982.458517592589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45982.458517592589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45982.458517592589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45982.458517592589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45982.458517592589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45982.458517592589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45982.458517592589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45982.458517592589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45982.458517592589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45982.458517592589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45982.458517592589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45982.458517592589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45982.458517592589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45982.458517592589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45982.458517592589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45982.458517592589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45982.458517592589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45982.458517592589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45982.458517592589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45982.458517592589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45982.458517592589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45982.458517592589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45982.458517592589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45982.458517592589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45982.458517592589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45982.458517592589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45982.458517592589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45982.458517592589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45982.458517592589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45982.458517592589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45982.458517592589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45982.458517592589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45982.458517592589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45982.458517592589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45982.458517592589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45982.458517592589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45982.458517592589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45982.458517592589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45982.458517592589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45982.458517592589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45982.458517592589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45982.458517592589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45982.458517592589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45982.458517592589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45982.458517592589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45982.458517592589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45982.458517592589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45982.458517592589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45982.458517592589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45982.458517592589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45982.458517592589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45982.458517592589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45982.458517592589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45982.458517592589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45982.458517592589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45982.458517592589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45982.458517592589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45982.458517592589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45982.458517592589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45982.458517592589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45982.458517592589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45982.458517592589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45982.458517592589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45982.458517592589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45982.458517592589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45982.458517592589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45982.458517592589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45982.458517592589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45982.458517592589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45982.458517592589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45982.458517592589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45982.458517592589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45982.458517592589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45982.458517592589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45982.458517592589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45982.458517592589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45982.458517592589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45982.458517592589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45982.458517592589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45982.458517592589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45982.458517592589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45982.458517592589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45982.458517592589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45982.458517592589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45982.458517592589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45982.458517592589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45982.458517592589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45982.458517592589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45982.458517592589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45982.458517592589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45982.458517592589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45982.458517592589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45982.458517592589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45982.458517592589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45982.458517592589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45982.458517592589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45982.458517592589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45982.458517592589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45982.458517592589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45982.458517592589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45982.458517592589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45982.458517592589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45982.458517592589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45982.458517592589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45982.458517592589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45982.458517592589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45982.458517592589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45982.458517592589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45982.458517592589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45982.458517592589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45982.458517592589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45982.458517592589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45982.458517592589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45982.458517592589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45982.458517592589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45982.458517592589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45982.458517592589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45982.458517592589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45982.458517592589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45982.458517592589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45982.458517592589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45982.458517592589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45982.458517592589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45982.458517592589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45982.458517592589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45982.458517592589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45982.458517592589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45982.458517592589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45982.458517592589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45982.458517592589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45982.458517592589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45982.458517592589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45982.458517592589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45982.458517592589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45982.458517592589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45982.458517592589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45982.458517592589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45982.458517592589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45982.458517592589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45982.458517592589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45982.458517592589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45982.458517592589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45982.458517592589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45982.458517592589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45982.458517592589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45982.458517592589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45982.458517592589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45982.458517592589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45982.458517592589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45982.458517592589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45982.458517592589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45982.458517592589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45982.458517592589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45982.458517592589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45982.458517592589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45982.458517592589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45982.458517592589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45982.458517592589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45982.458517592589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45982.458517592589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45982.458517592589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45982.458517592589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45982.458517592589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45982.458517592589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45982.458517592589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45982.458517592589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45982.458517592589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45982.458517592589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45982.458517592589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45982.458517592589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45982.458517592589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45982.458517592589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45982.458517592589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45982.458517592589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45982.458517592589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45982.458517592589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45982.458517592589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45982.458517592589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45982.458517592589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45982.458517592589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45982.458517592589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45982.458517592589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45982.458517592589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45982.458517592589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45982.458517592589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45982.458517592589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45982.458517592589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45982.458517592589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45982.458517592589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45982.458517592589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45982.458517592589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45982.458517592589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45982.458517592589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45982.458517592589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45982.458517592589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45982.458517592589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45982.458517592589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45982.458517592589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45982.458517592589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45982.458517592589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45982.458517592589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45982.458517592589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45982.458517592589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45982.458517592589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45982.458517592589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45982.458517592589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45982.458517592589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45982.458517592589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45982.458517592589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45982.458517592589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45982.458517592589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45982.458517592589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45982.458517592589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45982.458517592589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45982.458517592589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45982.458517592589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45982.458517592589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45982.458517592589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45982.458517592589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45982.458517592589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45982.458517592589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45982.458517592589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45982.458517592589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45982.458517592589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45982.458517592589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45982.458517592589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45982.458517592589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45982.458517592589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45982.458517592589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45982.458517592589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45982.458517592589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45982.458517592589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45982.458517592589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45982.458517592589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45982.458517592589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45982.458517592589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45982.458517592589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45982.458517592589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45982.458517592589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45982.458517592589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45982.458517592589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45982.458517592589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45982.458517592589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45982.458517592589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45982.458517592589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45982.458517592589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45982.458517592589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45982.458517592589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45982.458517592589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45982.458517592589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45982.458517592589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45982.458517592589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45982.458517592589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45982.458517592589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45982.458517592589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45982.458517592589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45982.458517592589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45982.458517592589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45982.458517592589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45982.458517592589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45982.458517592589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45982.458517592589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45982.458517592589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45982.458517592589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45982.458517592589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45982.458517592589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45982.458517592589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45982.458517592589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45982.458517592589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45982.458517592589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45982.458517592589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45982.458517592589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45982.458517592589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45982.458517592589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45982.458517592589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45982.458517592589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45982.458517592589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45982.458517592589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45982.458517592589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45982.458517592589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45982.458517592589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45982.458517592589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45982.458517592589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45982.458517592589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45982.458517592589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45982.458517592589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45982.458517592589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45982.458517592589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45982.458517592589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45982.458517592589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45982.458517592589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45982.458517592589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45982.458517592589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45982.458517592589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45982.458517592589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45982.458517592589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45982.458517592589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45982.458517592589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45982.458517592589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45982.458517592589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45982.458517592589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45982.458517592589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45982.458517592589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45982.458517592589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45982.458517592589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45982.458517592589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45982.458517592589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45982.458517592589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45982.458517592589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45982.458517592589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45982.458517592589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45982.458517592589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45982.458517592589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45982.458517592589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45982.458517592589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45982.458517592589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45982.458517592589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45982.458517592589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45982.458517592589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45982.458517592589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45982.458517592589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45982.458517592589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45982.458517592589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45982.458517592589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45982.458517592589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45982.458517592589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45982.458517592589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45982.458517592589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45982.458517592589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45982.458517592589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45982.458517592589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45982.458517592589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45982.458517592589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45982.458517592589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45982.458517592589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45982.458517592589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45982.458517592589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45982.458517592589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45982.458517592589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45982.458517592589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45982.458517592589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45982.458517592589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45982.458517592589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45982.458517592589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45982.458517592589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45982.458517592589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45982.458517592589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45982.458517592589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45982.458517592589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45982.458517592589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45982.458517592589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45982.458517592589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45982.458517592589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45982.458517592589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45982.458517592589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45982.458517592589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45982.458517592589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45982.458517592589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45982.458517592589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45982.458517592589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45982.458517592589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45982.458517592589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45982.458517592589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45982.458517592589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45982.458517592589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45982.458517592589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45982.458517592589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45982.458517592589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45982.458517592589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45982.458517592589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45982.458517592589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45982.458517592589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45982.458517592589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45982.458517592589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45982.458517592589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45982.458517592589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45982.458517592589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45982.458517592589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45982.458517592589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45982.458517592589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45982.458517592589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45982.458517592589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45982.458517592589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45982.458517592589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45982.458517592589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45982.458517592589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45982.458517592589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45982.458517592589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45982.458517592589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45982.458517592589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45982.458517592589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45982.458517592589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45982.458517592589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45982.458517592589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45982.458517592589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45982.458517592589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45982.458517592589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45982.458517592589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45982.458517592589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45982.458517592589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45982.458517592589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45982.458517592589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45982.458517592589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45982.458517592589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45982.458517592589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45982.458517592589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45982.458517592589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45982.458517592589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45982.458517592589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45982.458517592589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45982.458517592589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45982.458517592589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45982.458517592589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45982.458517592589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45982.458517592589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45982.458517592589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45982.458517592589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45982.458517592589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45982.458517592589</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278.97779999999329</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v>1</v>
      </c>
      <c r="D3" s="91" t="s">
        <v>39108</v>
      </c>
      <c r="E3" s="94" t="s">
        <v>39021</v>
      </c>
      <c r="F3" s="95"/>
      <c r="G3" s="96">
        <f t="shared" ref="G3:G29" ca="1" si="0">IFERROR(NOW()-F3,"")</f>
        <v>45982.458517592589</v>
      </c>
      <c r="H3" s="95">
        <v>45982.434710648151</v>
      </c>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45982.458517592589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45982.458517592589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45982.458517592589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45982.458517592589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45982.458517592589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45982.458517592589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45982.458517592589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45982.458517592589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45982.458517592589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45982.458517592589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45982.458517592589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45982.458517592589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45982.458517592589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45982.458517592589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45982.458517592589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45982.458517592589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45982.458517592589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45982.458517592589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45982.458517592589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45982.458517592589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45982.458517592589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45982.458517592589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45982.458517592589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45982.458517592589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45982.458517592589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45982.458517592589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ref="G30:G93" ca="1" si="1">IFERROR(NOW()-F30,"")</f>
        <v>45982.458517592589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45982.458517592589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45982.458517592589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45982.458517592589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45982.458517592589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45982.458517592589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45982.458517592589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45982.458517592589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45982.458517592589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45982.458517592589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45982.458517592589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45982.458517592589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45982.458517592589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45982.458517592589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45982.458517592589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45982.458517592589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45982.458517592589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45982.458517592589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45982.458517592589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45982.458517592589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45982.458517592589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45982.458517592589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45982.458517592589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45982.458517592589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45982.458517592589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45982.458517592589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45982.458517592589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45982.458517592589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45982.458517592589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45982.458517592589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45982.458517592589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45982.458517592589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45982.458517592589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45982.458517592589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45982.458517592589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45982.458517592589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45982.458517592589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45982.458517592589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45982.458517592589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45982.458517592589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45982.458517592589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45982.458517592589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45982.458517592589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45982.458517592589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45982.458517592589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45982.458517592589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45982.458517592589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45982.458517592589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45982.458517592589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45982.458517592589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45982.458517592589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45982.458517592589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45982.458517592589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45982.458517592589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45982.458517592589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45982.458517592589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45982.458517592589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45982.458517592589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45982.458517592589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45982.458517592589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45982.458517592589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45982.458517592589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45982.458517592589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45982.458517592589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ref="G94:G157" ca="1" si="2">IFERROR(NOW()-F94,"")</f>
        <v>45982.458517592589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45982.458517592589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45982.458517592589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45982.458517592589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45982.458517592589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45982.458517592589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45982.458517592589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45982.458517592589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45982.458517592589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45982.458517592589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45982.458517592589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45982.458517592589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45982.458517592589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45982.458517592589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45982.458517592589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45982.458517592589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45982.458517592589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45982.458517592589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45982.458517592589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45982.458517592589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45982.458517592589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45982.458517592589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45982.458517592589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45982.458517592589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45982.458517592589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45982.458517592589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45982.458517592589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45982.458517592589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45982.458517592589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45982.458517592589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45982.458517592589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45982.458517592589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45982.458517592589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45982.458517592589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45982.458517592589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45982.458517592589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45982.458517592589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45982.458517592589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45982.458517592589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45982.458517592589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45982.458517592589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45982.458517592589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45982.458517592589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45982.458517592589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45982.458517592589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45982.458517592589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45982.458517592589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45982.458517592589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45982.458517592589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45982.458517592589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45982.458517592589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45982.458517592589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45982.458517592589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45982.458517592589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45982.458517592589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45982.458517592589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45982.458517592589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45982.458517592589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45982.458517592589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45982.458517592589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45982.458517592589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45982.458517592589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45982.458517592589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45982.458517592589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ref="G158:G221" ca="1" si="3">IFERROR(NOW()-F158,"")</f>
        <v>45982.458517592589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45982.458517592589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45982.458517592589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45982.458517592589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45982.458517592589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45982.458517592589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45982.458517592589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45982.458517592589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45982.458517592589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45982.458517592589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45982.458517592589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45982.458517592589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45982.458517592589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45982.458517592589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45982.458517592589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45982.458517592589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45982.458517592589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45982.458517592589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45982.458517592589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45982.458517592589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45982.458517592589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45982.458517592589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45982.458517592589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45982.458517592589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45982.458517592589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45982.458517592589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45982.458517592589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45982.458517592589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45982.458517592589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45982.458517592589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45982.458517592589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45982.458517592589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45982.458517592589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45982.458517592589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45982.458517592589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45982.458517592589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45982.458517592589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45982.458517592589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45982.458517592589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45982.458517592589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45982.458517592589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45982.458517592589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45982.458517592589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45982.458517592589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45982.458517592589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45982.458517592589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45982.458517592589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45982.458517592589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45982.458517592589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45982.458517592589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45982.458517592589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45982.458517592589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45982.458517592589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45982.458517592589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45982.458517592589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45982.458517592589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45982.458517592589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45982.458517592589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45982.458517592589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45982.458517592589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45982.458517592589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45982.458517592589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45982.458517592589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45982.458517592589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ref="G222:G285" ca="1" si="4">IFERROR(NOW()-F222,"")</f>
        <v>45982.458517592589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45982.458517592589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45982.458517592589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45982.458517592589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45982.458517592589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45982.458517592589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45982.458517592589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45982.458517592589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45982.458517592589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45982.458517592589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45982.458517592589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45982.458517592589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45982.458517592589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45982.458517592589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45982.458517592589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45982.458517592589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45982.458517592589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45982.458517592589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45982.458517592589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45982.458517592589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45982.458517592589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45982.458517592589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45982.458517592589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45982.458517592589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45982.458517592589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45982.458517592589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45982.458517592589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45982.458517592589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45982.458517592589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45982.458517592589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45982.458517592589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45982.458517592589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45982.458517592589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45982.458517592589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45982.458517592589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45982.458517592589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45982.458517592589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45982.458517592589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45982.458517592589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45982.458517592589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45982.458517592589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45982.458517592589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45982.458517592589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45982.458517592589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45982.458517592589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45982.458517592589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45982.458517592589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45982.458517592589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45982.458517592589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45982.458517592589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45982.458517592589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45982.458517592589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45982.458517592589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45982.458517592589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45982.458517592589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45982.458517592589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45982.458517592589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45982.458517592589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45982.458517592589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45982.458517592589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45982.458517592589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45982.458517592589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45982.458517592589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45982.458517592589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ref="G286:G349" ca="1" si="5">IFERROR(NOW()-F286,"")</f>
        <v>45982.458517592589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45982.458517592589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45982.458517592589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45982.458517592589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45982.458517592589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45982.458517592589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45982.458517592589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45982.458517592589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45982.458517592589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45982.458517592589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45982.458517592589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45982.458517592589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45982.458517592589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45982.458517592589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45982.458517592589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45982.458517592589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45982.458517592589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45982.458517592589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45982.458517592589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45982.458517592589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45982.458517592589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45982.458517592589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45982.458517592589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45982.458517592589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45982.458517592589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45982.458517592589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45982.458517592589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45982.458517592589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45982.458517592589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45982.458517592589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45982.458517592589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45982.458517592589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45982.458517592589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45982.458517592589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45982.458517592589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45982.458517592589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45982.458517592589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45982.458517592589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45982.458517592589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45982.458517592589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45982.458517592589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45982.458517592589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45982.458517592589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45982.458517592589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45982.458517592589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45982.458517592589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45982.458517592589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45982.458517592589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45982.458517592589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45982.458517592589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45982.458517592589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45982.458517592589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45982.458517592589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45982.458517592589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45982.458517592589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45982.458517592589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45982.458517592589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45982.458517592589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45982.458517592589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45982.458517592589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45982.458517592589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45982.458517592589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45982.458517592589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45982.458517592589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ref="G350:G413" ca="1" si="6">IFERROR(NOW()-F350,"")</f>
        <v>45982.458517592589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45982.458517592589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45982.458517592589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45982.458517592589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45982.458517592589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45982.458517592589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45982.458517592589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45982.458517592589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45982.458517592589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45982.458517592589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45982.458517592589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45982.458517592589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45982.458517592589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45982.458517592589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45982.458517592589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45982.458517592589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45982.458517592589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45982.458517592589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45982.458517592589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45982.458517592589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45982.458517592589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45982.458517592589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45982.458517592589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45982.458517592589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45982.458517592589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45982.458517592589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45982.458517592589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45982.458517592589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45982.458517592589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45982.458517592589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45982.458517592589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45982.458517592589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45982.458517592589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45982.458517592589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45982.458517592589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45982.458517592589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45982.458517592589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45982.458517592589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45982.458517592589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45982.458517592589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45982.458517592589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45982.458517592589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45982.458517592589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45982.458517592589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45982.458517592589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45982.458517592589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45982.458517592589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45982.458517592589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45982.458517592589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45982.458517592589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45982.458517592589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45982.458517592589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45982.458517592589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45982.458517592589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45982.458517592589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45982.458517592589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45982.458517592589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45982.458517592589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45982.458517592589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45982.458517592589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45982.458517592589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45982.458517592589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45982.458517592589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45982.458517592589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ref="G414:G459" ca="1" si="7">IFERROR(NOW()-F414,"")</f>
        <v>45982.458517592589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45982.458517592589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45982.458517592589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45982.458517592589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45982.458517592589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45982.458517592589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45982.458517592589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45982.458517592589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45982.458517592589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45982.458517592589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45982.458517592589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45982.458517592589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45982.458517592589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45982.458517592589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45982.458517592589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45982.458517592589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45982.458517592589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45982.458517592589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45982.458517592589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45982.458517592589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45982.458517592589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45982.458517592589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45982.458517592589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45982.458517592589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45982.458517592589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45982.458517592589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45982.458517592589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45982.458517592589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45982.458517592589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45982.458517592589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45982.458517592589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45982.458517592589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45982.458517592589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45982.458517592589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45982.458517592589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45982.458517592589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45982.458517592589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45982.458517592589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45982.458517592589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45982.458517592589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45982.458517592589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45982.458517592589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45982.458517592589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45982.458517592589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45982.458517592589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45982.458517592589</v>
      </c>
      <c r="H459" s="95"/>
      <c r="I459" s="113" t="str">
        <f>IFERROR(VLOOKUP(D459,DB!A:F,6,0),"")</f>
        <v/>
      </c>
      <c r="J459" s="113" t="str">
        <f>IFERROR(VLOOKUP(D459,DB!A:G,7,0),"")</f>
        <v/>
      </c>
      <c r="K459" s="97"/>
      <c r="L459" s="91" t="str">
        <f>IFERROR(VLOOKUP(D459,DB!A:I,9,0),"")</f>
        <v/>
      </c>
    </row>
  </sheetData>
  <dataValidations count="2">
    <dataValidation allowBlank="1" showInputMessage="1" showErrorMessage="1" sqref="E1" xr:uid="{A4F81451-56CC-4543-9497-104C4E44EE4B}"/>
    <dataValidation type="list" allowBlank="1" showInputMessage="1" showErrorMessage="1" sqref="E2:E4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
  <sheetViews>
    <sheetView tabSelected="1" workbookViewId="0">
      <selection activeCell="K7" sqref="K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90.626457407401176</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56.269640277772851</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33.797406481477083</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28">
        <v>45977.514803240738</v>
      </c>
      <c r="G5" s="111">
        <f ca="1">IFERROR(NOW()-F5,"")</f>
        <v>4.9437143518516677</v>
      </c>
      <c r="H5" s="128">
        <v>45977.468807870369</v>
      </c>
      <c r="I5" s="109" t="str">
        <f>IFERROR(VLOOKUP(D5,DB!A:F,6,0),"")</f>
        <v>SCECO</v>
      </c>
      <c r="J5" s="109" t="str">
        <f>IFERROR(VLOOKUP(D5,DB!A:G,7,0),"")</f>
        <v>Weak</v>
      </c>
      <c r="K5" s="109" t="s">
        <v>39116</v>
      </c>
      <c r="L5" s="109" t="str">
        <f>IFERROR(VLOOKUP(D5,DB!A:I,9,0),"")</f>
        <v>Latis</v>
      </c>
    </row>
    <row r="6" spans="1:13" ht="30.75">
      <c r="A6" s="109" t="s">
        <v>39117</v>
      </c>
      <c r="B6" s="109" t="str">
        <f>IFERROR(VLOOKUP(D6,DB!A:K,11,0),"")</f>
        <v>R5</v>
      </c>
      <c r="C6" s="109">
        <v>1</v>
      </c>
      <c r="D6" s="109" t="s">
        <v>36518</v>
      </c>
      <c r="E6" s="109" t="s">
        <v>39021</v>
      </c>
      <c r="F6" s="128">
        <v>45981.373298611114</v>
      </c>
      <c r="G6" s="111">
        <f ca="1">IFERROR(NOW()-F6,"")</f>
        <v>1.0852189814759186</v>
      </c>
      <c r="H6" s="128">
        <v>45981.360798611109</v>
      </c>
      <c r="I6" s="109" t="str">
        <f>IFERROR(VLOOKUP(D6,DB!A:F,6,0),"")</f>
        <v>SCECO</v>
      </c>
      <c r="J6" s="109" t="str">
        <f>IFERROR(VLOOKUP(D6,DB!A:G,7,0),"")</f>
        <v>Dead</v>
      </c>
      <c r="K6" s="109" t="s">
        <v>39118</v>
      </c>
      <c r="L6" s="109" t="str">
        <f>IFERROR(VLOOKUP(D6,DB!A:I,9,0),"")</f>
        <v>Latis</v>
      </c>
    </row>
    <row r="7" spans="1:13">
      <c r="A7" s="109" t="s">
        <v>39119</v>
      </c>
      <c r="B7" s="109" t="str">
        <f>IFERROR(VLOOKUP(D7,DB!A:K,11,0),"")</f>
        <v>R5</v>
      </c>
      <c r="C7" s="109">
        <v>1</v>
      </c>
      <c r="D7" s="109" t="s">
        <v>32330</v>
      </c>
      <c r="E7" s="109" t="s">
        <v>39021</v>
      </c>
      <c r="F7" s="128">
        <v>45982.449872685182</v>
      </c>
      <c r="G7" s="111">
        <f ca="1">IFERROR(NOW()-F7,"")</f>
        <v>8.6449074078700505E-3</v>
      </c>
      <c r="H7" s="128">
        <v>45982.4297337963</v>
      </c>
      <c r="I7" s="109" t="str">
        <f>IFERROR(VLOOKUP(D7,DB!A:F,6,0),"")</f>
        <v>SCECO</v>
      </c>
      <c r="J7" s="109" t="str">
        <f>IFERROR(VLOOKUP(D7,DB!A:G,7,0),"")</f>
        <v>Dead</v>
      </c>
      <c r="K7" s="109" t="s">
        <v>39120</v>
      </c>
      <c r="L7" s="109" t="str">
        <f>IFERROR(VLOOKUP(D7,DB!A:I,9,0),"")</f>
        <v>Latis</v>
      </c>
    </row>
    <row r="8" spans="1:13">
      <c r="A8" s="109"/>
      <c r="B8" s="109" t="str">
        <f>IFERROR(VLOOKUP(D8,DB!A:K,11,0),"")</f>
        <v/>
      </c>
      <c r="C8" s="109"/>
      <c r="D8"/>
      <c r="E8" s="109"/>
      <c r="F8" s="109"/>
      <c r="G8" s="111">
        <f ca="1">IFERROR(NOW()-F8,"")</f>
        <v>45982.458517592589</v>
      </c>
      <c r="H8" s="109"/>
      <c r="I8" s="109" t="str">
        <f>IFERROR(VLOOKUP(D8,DB!A:F,6,0),"")</f>
        <v/>
      </c>
      <c r="J8" s="109" t="str">
        <f>IFERROR(VLOOKUP(D8,DB!A:G,7,0),"")</f>
        <v/>
      </c>
      <c r="K8" s="109"/>
      <c r="L8" s="109" t="str">
        <f>IFERROR(VLOOKUP(D8,DB!A:I,9,0),"")</f>
        <v/>
      </c>
    </row>
    <row r="9" spans="1:13" ht="15.75">
      <c r="A9" s="109"/>
      <c r="B9" s="109" t="str">
        <f>IFERROR(VLOOKUP(D9,DB!A:K,11,0),"")</f>
        <v/>
      </c>
      <c r="C9" s="109"/>
      <c r="D9" s="149"/>
      <c r="E9" s="109"/>
      <c r="F9" s="109"/>
      <c r="G9" s="111">
        <f ca="1">IFERROR(NOW()-F9,"")</f>
        <v>45982.458517592589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45982.458517592589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45982.458517592589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45982.458517592589</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45982.458517592589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45982.458517592589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45982.458517592589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45982.458517592589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45982.458517592589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45982.458517592589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45982.458517592589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45982.458517592589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45982.458517592589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45982.458517592589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45982.458517592589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45982.458517592589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45982.458517592589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45982.458517592589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45982.458517592589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45982.458517592589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45982.458517592589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45982.458517592589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45982.458517592589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45982.458517592589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45982.458517592589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45982.458517592589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45982.458517592589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45982.458517592589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45982.458517592589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45982.458517592589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45982.458517592589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45982.458517592589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45982.458517592589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45982.458517592589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45982.458517592589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45982.458517592589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45982.458517592589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45982.458517592589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45982.458517592589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45982.458517592589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45982.458517592589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45982.458517592589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45982.458517592589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45982.458517592589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45982.458517592589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45982.458517592589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45982.458517592589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45982.458517592589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45982.458517592589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45982.458517592589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45982.458517592589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45982.458517592589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45982.458517592589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45982.458517592589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45982.458517592589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45982.458517592589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45982.458517592589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45982.458517592589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45982.458517592589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45982.458517592589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45982.458517592589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45982.458517592589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45982.458517592589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45982.458517592589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45982.458517592589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45982.458517592589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45982.458517592589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45982.458517592589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45982.458517592589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45982.458517592589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45982.458517592589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45982.458517592589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45982.458517592589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45982.458517592589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45982.458517592589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45982.458517592589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45982.458517592589</v>
      </c>
      <c r="H85" s="109"/>
      <c r="I85" s="109" t="str">
        <f>IFERROR(VLOOKUP(D85,DB!A:F,6,0),"")</f>
        <v/>
      </c>
      <c r="J85" s="109" t="str">
        <f>IFERROR(VLOOKUP(D85,DB!A:G,7,0),"")</f>
        <v/>
      </c>
      <c r="K85" s="109"/>
      <c r="L85" s="109" t="str">
        <f>IFERROR(VLOOKUP(D85,DB!A:I,9,0),"")</f>
        <v/>
      </c>
    </row>
    <row r="86" spans="1:12">
      <c r="A86" s="131"/>
      <c r="B86" s="131" t="str">
        <f>IFERROR(VLOOKUP(D86,DB!A:K,11,0),"")</f>
        <v/>
      </c>
      <c r="C86" s="131"/>
      <c r="D86" s="131"/>
      <c r="E86" s="131"/>
      <c r="F86" s="132"/>
      <c r="G86" s="111">
        <f ca="1">IFERROR(NOW()-F86,"")</f>
        <v>45982.458517592589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45982.458517592589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45982.458517592589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45982.458517592589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45982.458517592589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45982.458517592589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45982.458517592589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45982.458517592589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45982.458517592589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45982.458517592589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45982.458517592589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45982.458517592589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45982.458517592589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45982.458517592589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45982.458517592589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45982.458517592589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45982.458517592589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45982.458517592589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45982.458517592589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45982.458517592589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45982.458517592589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45982.458517592589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45982.458517592589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45982.458517592589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45982.458517592589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45982.458517592589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45982.458517592589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45982.458517592589</v>
      </c>
      <c r="H113" s="132"/>
      <c r="I113" s="131" t="str">
        <f>IFERROR(VLOOKUP(D113,DB!A:F,6,0),"")</f>
        <v/>
      </c>
      <c r="J113" s="131" t="str">
        <f>IFERROR(VLOOKUP(D113,DB!A:G,7,0),"")</f>
        <v/>
      </c>
      <c r="K113" s="131"/>
      <c r="L113" s="131" t="str">
        <f>IFERROR(VLOOKUP(D113,DB!A:I,9,0),"")</f>
        <v/>
      </c>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sheetData>
  <dataValidations count="2">
    <dataValidation allowBlank="1" showInputMessage="1" showErrorMessage="1" sqref="E1" xr:uid="{920C6338-E771-4DAE-8C89-92A9093EA4DE}"/>
    <dataValidation type="list" allowBlank="1" showInputMessage="1" showErrorMessage="1" sqref="E2:E1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29090</v>
      </c>
      <c r="E2" s="109" t="s">
        <v>39021</v>
      </c>
      <c r="F2" s="121">
        <v>45982.349189814813</v>
      </c>
      <c r="G2" s="104">
        <f t="shared" ref="G2:G34" ca="1" si="0">IFERROR(NOW()-F2,"-")</f>
        <v>0.10932777777634328</v>
      </c>
      <c r="H2" s="121">
        <v>45982.349143518521</v>
      </c>
      <c r="I2" s="119" t="str">
        <f>IFERROR(VLOOKUP(D2,DB!A:F,6,0),"")</f>
        <v>Generator-DG</v>
      </c>
      <c r="J2" s="119" t="str">
        <f>IFERROR(VLOOKUP(D2,DB!A:G,7,0),"")</f>
        <v>Vandalized</v>
      </c>
      <c r="K2" s="122" t="s">
        <v>39122</v>
      </c>
      <c r="L2" s="123" t="str">
        <f>IFERROR(VLOOKUP(D2,DB!A:I,9,0),"")</f>
        <v>Latis</v>
      </c>
    </row>
    <row r="3" spans="1:16382" ht="31.5" customHeight="1">
      <c r="A3" s="118"/>
      <c r="B3" s="119" t="str">
        <f>IFERROR(VLOOKUP(D3,DB!A:K,11,0),"")</f>
        <v/>
      </c>
      <c r="C3" s="120"/>
      <c r="D3" s="119"/>
      <c r="E3" s="109"/>
      <c r="F3" s="121"/>
      <c r="G3" s="104">
        <f t="shared" ca="1" si="0"/>
        <v>45982.458517592589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45982.458517592589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45982.458517592589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45982.458517592589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45982.458517592589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45982.458517592589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45982.458517592589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45982.458517592589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45982.458517592589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45982.458517592589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45982.458517592589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45982.458517592589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45982.458517592589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45982.458517592589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45982.458517592589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45982.458517592589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45982.458517592589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45982.458517592589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45982.458517592589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45982.458517592589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45982.458517592589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45982.458517592589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45982.458517592589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45982.458517592589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45982.458517592589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45982.458517592589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45982.458517592589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45982.458517592589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45982.458517592589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45982.458517592589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45982.458517592589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45982.458517592589</v>
      </c>
      <c r="H34" s="121"/>
      <c r="I34" s="119" t="str">
        <f>IFERROR(VLOOKUP(D34,DB!A:F,6,0),"")</f>
        <v/>
      </c>
      <c r="J34" s="119" t="str">
        <f>IFERROR(VLOOKUP(D34,DB!A:G,7,0),"")</f>
        <v/>
      </c>
      <c r="K34" s="122"/>
      <c r="L34" s="123"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2025-11-21T08:00:17Z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